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865" windowHeight="6330" activeTab="3"/>
  </bookViews>
  <sheets>
    <sheet name="TAB I" sheetId="1" r:id="rId1"/>
    <sheet name="TAB II." sheetId="2" r:id="rId2"/>
    <sheet name="TAB III" sheetId="3" r:id="rId3"/>
    <sheet name="TAB IV" sheetId="4" r:id="rId4"/>
    <sheet name="Poznámky" sheetId="5" state="hidden" r:id="rId5"/>
    <sheet name="VYSVĚTLIVKY" sheetId="6" state="hidden" r:id="rId6"/>
    <sheet name="List1" sheetId="7" state="hidden" r:id="rId7"/>
  </sheets>
  <definedNames>
    <definedName name="_xlnm.Print_Area" localSheetId="4">'Poznámky'!$A$1:$D$28</definedName>
    <definedName name="_xlnm.Print_Area" localSheetId="0">'TAB I'!$A$1:$M$34</definedName>
    <definedName name="_xlnm.Print_Area" localSheetId="1">'TAB II.'!$A$1:$O$37</definedName>
    <definedName name="_xlnm.Print_Area" localSheetId="2">'TAB III'!$A$1:$M$71</definedName>
    <definedName name="_xlnm.Print_Area" localSheetId="3">'TAB IV'!$A$1:$M$70</definedName>
  </definedNames>
  <calcPr fullCalcOnLoad="1"/>
</workbook>
</file>

<file path=xl/sharedStrings.xml><?xml version="1.0" encoding="utf-8"?>
<sst xmlns="http://schemas.openxmlformats.org/spreadsheetml/2006/main" count="479" uniqueCount="234">
  <si>
    <t>STATISTICKÉ TABULKY KUP - 2004</t>
  </si>
  <si>
    <t>Tab. I</t>
  </si>
  <si>
    <t>Personální obsazení Knihovny UP podle dosaženého vzdělání - stav k 31.12.2004</t>
  </si>
  <si>
    <t>I a)</t>
  </si>
  <si>
    <t>PRACOVIŠTĚ</t>
  </si>
  <si>
    <r>
      <t xml:space="preserve">VYSOKÁ ŠKOLA               </t>
    </r>
    <r>
      <rPr>
        <sz val="6"/>
        <rFont val="Arial CE"/>
        <family val="2"/>
      </rPr>
      <t>KNIHOVNÍK                NEKNIHOVNÍK</t>
    </r>
  </si>
  <si>
    <t>Bakalář</t>
  </si>
  <si>
    <t>VYŠŠÍ STŘEDNÍ ŠKOLA</t>
  </si>
  <si>
    <r>
      <t xml:space="preserve">STŘEDNÍ ŠKOLA            </t>
    </r>
    <r>
      <rPr>
        <sz val="6"/>
        <rFont val="Arial CE"/>
        <family val="2"/>
      </rPr>
      <t>KNIHOVNÍK            NEKNIHOVNÍK</t>
    </r>
  </si>
  <si>
    <t>UČEBNÍ OBOR</t>
  </si>
  <si>
    <t>POMOCNÁ SÍLA</t>
  </si>
  <si>
    <t>CELKEM</t>
  </si>
  <si>
    <t>BC</t>
  </si>
  <si>
    <t>IS CMTF</t>
  </si>
  <si>
    <t>IS FTK</t>
  </si>
  <si>
    <t>PdF-stud.</t>
  </si>
  <si>
    <t>IS PF</t>
  </si>
  <si>
    <t>IS PřF</t>
  </si>
  <si>
    <t>ÚK</t>
  </si>
  <si>
    <t>Vzdělávací a výchovné akce</t>
  </si>
  <si>
    <t>Počet studentů na jednotlivých fakultách v roce 2004</t>
  </si>
  <si>
    <t>Výpočetní technika</t>
  </si>
  <si>
    <t>I b)</t>
  </si>
  <si>
    <t>I c)</t>
  </si>
  <si>
    <t>I d)</t>
  </si>
  <si>
    <t>FAKULTA</t>
  </si>
  <si>
    <t>POČET STUD.</t>
  </si>
  <si>
    <t>POČET AKCÍ</t>
  </si>
  <si>
    <t xml:space="preserve">ÚČAST </t>
  </si>
  <si>
    <t>POČET EXKURZÍ</t>
  </si>
  <si>
    <t>OSOBNÍ POČÍTAČE</t>
  </si>
  <si>
    <t>SERVERY</t>
  </si>
  <si>
    <t>CMTF</t>
  </si>
  <si>
    <t>FF</t>
  </si>
  <si>
    <t>FTK</t>
  </si>
  <si>
    <t>LF</t>
  </si>
  <si>
    <t>PdF</t>
  </si>
  <si>
    <t>PF</t>
  </si>
  <si>
    <t>PřF</t>
  </si>
  <si>
    <t xml:space="preserve">Tab. II  </t>
  </si>
  <si>
    <t xml:space="preserve">Informační  materiály </t>
  </si>
  <si>
    <t>II a)  Tištěné materiály - placeno z rozpočtu fakult * (v Kč)</t>
  </si>
  <si>
    <t>FAKULTY +</t>
  </si>
  <si>
    <t>MONOGRAFIE (v KČ)</t>
  </si>
  <si>
    <t xml:space="preserve">                ČASOPISY (v KČ)</t>
  </si>
  <si>
    <t>Tištěné materiály</t>
  </si>
  <si>
    <t>TUZEMSKÉ</t>
  </si>
  <si>
    <t>%</t>
  </si>
  <si>
    <t>ZAHRANIČNÍ</t>
  </si>
  <si>
    <t>IS FF</t>
  </si>
  <si>
    <t>IS PdF</t>
  </si>
  <si>
    <t>*  Dokumenty získané nákupem, které prošly akvizicí KUP + náklady na výměnu</t>
  </si>
  <si>
    <r>
      <t>** Dokumenty zakoupené pro Britské centrum jsou hrazeny z Britské rady. V roce 2004 byly zakoupeny dokumenty v celkové hodnotě</t>
    </r>
    <r>
      <rPr>
        <sz val="10"/>
        <rFont val="Arial CE"/>
        <family val="2"/>
      </rPr>
      <t xml:space="preserve"> </t>
    </r>
    <r>
      <rPr>
        <b/>
        <sz val="10"/>
        <rFont val="Arial CE"/>
        <family val="2"/>
      </rPr>
      <t>270.000,- Kč</t>
    </r>
  </si>
  <si>
    <t xml:space="preserve">II b)  netištěné materiály </t>
  </si>
  <si>
    <t xml:space="preserve">DATABÁZE </t>
  </si>
  <si>
    <t xml:space="preserve">ON-LINE DATABÁZE </t>
  </si>
  <si>
    <t>AV  MATER.</t>
  </si>
  <si>
    <t>SOFTWARE + ÚDRŽBA SYSTÉMŮ</t>
  </si>
  <si>
    <t>VAZBA</t>
  </si>
  <si>
    <t>NETIŠTĚNÉ MATERIÁLY CELKEM</t>
  </si>
  <si>
    <t>Kč</t>
  </si>
  <si>
    <t>Tab. III</t>
  </si>
  <si>
    <t xml:space="preserve">    Knihovní fondy</t>
  </si>
  <si>
    <t>III a) Knihovní jednotky vedené v přírůstkových seznamech</t>
  </si>
  <si>
    <t>POHYB FONDU V ROCE 2004 v  Knihovně UP *</t>
  </si>
  <si>
    <t>FAKULTY A PRACOVIŠTĚ KUP</t>
  </si>
  <si>
    <t>STAV FONDU K 31.12.2003</t>
  </si>
  <si>
    <t>PŘÍRŮSTKY</t>
  </si>
  <si>
    <t>ÚBYTKY</t>
  </si>
  <si>
    <t xml:space="preserve">**NÁKUP            </t>
  </si>
  <si>
    <t>DAR+GRANTY</t>
  </si>
  <si>
    <t>*</t>
  </si>
  <si>
    <t>Fond Knihovny UP je tvořen fondem Ústřední knihovny,</t>
  </si>
  <si>
    <t>informačních středisek a  Britského centra</t>
  </si>
  <si>
    <t>**</t>
  </si>
  <si>
    <r>
      <t xml:space="preserve">Všechny přírůstky fondu získané </t>
    </r>
    <r>
      <rPr>
        <sz val="10"/>
        <rFont val="Arial CE"/>
        <family val="2"/>
      </rPr>
      <t>nákupem nebo výměnou</t>
    </r>
  </si>
  <si>
    <t>pro IS a ÚK jsou zpracovány v ÚK (viz Tab II a)</t>
  </si>
  <si>
    <t xml:space="preserve">             </t>
  </si>
  <si>
    <t>***</t>
  </si>
  <si>
    <t xml:space="preserve">Dokumenty, které jsou vlastnictvím IC LF, nejsou </t>
  </si>
  <si>
    <t>od r. 2001 uváděny ve statistice KUP (18713 dokumentů)</t>
  </si>
  <si>
    <t>FAKULTY CELKEM</t>
  </si>
  <si>
    <t>ÚK+IS+BC CELKEM</t>
  </si>
  <si>
    <t>KUP CELKEM</t>
  </si>
  <si>
    <t>III b)  periodická literatura</t>
  </si>
  <si>
    <t>FAKULTY+ÚK+       Britské centrum</t>
  </si>
  <si>
    <t>ČASOPISY ODEBÍRANÉ V r. 2004</t>
  </si>
  <si>
    <t>ČASOPISY TRVALE UCHOVÁVANÉ v  ÚK, IS a BC</t>
  </si>
  <si>
    <t xml:space="preserve">TUZEMSKÉ - POČET OBJEDNANÝCH TITULŮ  </t>
  </si>
  <si>
    <t xml:space="preserve">ZAHRANIČNÍ - POČET OBJEDNANÝCH TITULŮ  </t>
  </si>
  <si>
    <t>VÝMĚNA + DAR + GRANTY</t>
  </si>
  <si>
    <t xml:space="preserve">CELKEM - POČET TITULŮ </t>
  </si>
  <si>
    <t>TUZEMSKÉ - POČET TITULŮ</t>
  </si>
  <si>
    <t>ZAHRANIČNÍ - POČET TITULŮ</t>
  </si>
  <si>
    <t>CELKEM -                          POČET TITULŮ</t>
  </si>
  <si>
    <t>CELKEM - POČET SVAZKŮ</t>
  </si>
  <si>
    <t>*FF</t>
  </si>
  <si>
    <t>**PdF-stud.</t>
  </si>
  <si>
    <t>Celkem</t>
  </si>
  <si>
    <t>*  Časopisy zakoupené pro FF jsou ve studovně ÚK</t>
  </si>
  <si>
    <t>** Časopisy zakoupené pro PdF jsou umístěny převážně na katedrách PdF</t>
  </si>
  <si>
    <t>III c) netištěné informační materiály (počet titulů)</t>
  </si>
  <si>
    <t>AV  MATERIÁLY</t>
  </si>
  <si>
    <t xml:space="preserve"> PŘÍRUSTEK  2004</t>
  </si>
  <si>
    <t>VYTVOŘENÉ KNIHOVNOU</t>
  </si>
  <si>
    <t>*** VZDÁLENÝ PŘÍSTUP</t>
  </si>
  <si>
    <t>LOKÁLNĚ INSTALOVANÉ</t>
  </si>
  <si>
    <t xml:space="preserve">   NÁKUP</t>
  </si>
  <si>
    <t>DAR</t>
  </si>
  <si>
    <t>Počet přír. čísel</t>
  </si>
  <si>
    <t>Počet titulů</t>
  </si>
  <si>
    <t xml:space="preserve"> PŘÍRUSTEK   2004</t>
  </si>
  <si>
    <t>*** Databáze jsou licenčně ošetřeny. Část databází je přístupná neomezeně pro celou UP,</t>
  </si>
  <si>
    <t xml:space="preserve">     některé jsou určeny jen pro určité fakulty.</t>
  </si>
  <si>
    <t>Tab. IV</t>
  </si>
  <si>
    <t xml:space="preserve">   Služby</t>
  </si>
  <si>
    <t>IV a)</t>
  </si>
  <si>
    <t xml:space="preserve">POČET REŠERŠÍ </t>
  </si>
  <si>
    <t>SDI   PROFILY</t>
  </si>
  <si>
    <t>MVS</t>
  </si>
  <si>
    <t>MMVS</t>
  </si>
  <si>
    <t>POČET STUDOVEN</t>
  </si>
  <si>
    <t>POČET MÍST VE STUDOVNÁCH</t>
  </si>
  <si>
    <t>POŽADAVKY JINÝCH KNIHOVEN</t>
  </si>
  <si>
    <t>POŽADAVKY NA JINÉ KNIHOVNY</t>
  </si>
  <si>
    <t>IV b)</t>
  </si>
  <si>
    <t>IV c)</t>
  </si>
  <si>
    <t>Počet zaregistrovaných čtenářů - podle fakult</t>
  </si>
  <si>
    <t>KOPÍRKY (vlastnictví)</t>
  </si>
  <si>
    <t>POČET XEROKOPIÍ</t>
  </si>
  <si>
    <t>UP</t>
  </si>
  <si>
    <t>POČET</t>
  </si>
  <si>
    <t>EXTERNÍ</t>
  </si>
  <si>
    <t>KUP</t>
  </si>
  <si>
    <t>TARAN</t>
  </si>
  <si>
    <t xml:space="preserve">FTK </t>
  </si>
  <si>
    <t>RUP</t>
  </si>
  <si>
    <t>SKM</t>
  </si>
  <si>
    <t>* Pokud je kopírka ve vlastnictví fakulty, zisk z reprografických služeb se odvání příslušné fakultě.</t>
  </si>
  <si>
    <t>IV d)</t>
  </si>
  <si>
    <t>ABSENČNÍ VÝPŮJČKY PODLE PŘÍSLUŠNOSTI UŽIVATELŮ K JEDNOTLIVÝM FAKULTÁM</t>
  </si>
  <si>
    <t xml:space="preserve">                   FAKULTA</t>
  </si>
  <si>
    <t>IC</t>
  </si>
  <si>
    <t>OSTATNÍ</t>
  </si>
  <si>
    <t xml:space="preserve">IS FTK </t>
  </si>
  <si>
    <t>IV e)</t>
  </si>
  <si>
    <t>ABSENČNÍ VÝPŮJČKA</t>
  </si>
  <si>
    <t>POČET PRODLOUŽENÍ</t>
  </si>
  <si>
    <t>POČET NÁVŠTĚVNÍKŮ KNIHOVNY</t>
  </si>
  <si>
    <t>PRŮMĚR VÝPŮJČEK NA ČTENÁŘE</t>
  </si>
  <si>
    <t>Výpůjčka v Knihovně UP probíhá elektronicky do souborného katalogu.</t>
  </si>
  <si>
    <t xml:space="preserve">V roce 2004 KUP navštívilo celkem   </t>
  </si>
  <si>
    <t>čtenářů</t>
  </si>
  <si>
    <t xml:space="preserve">Celkový počet absenčních výpůjček  v KUP  v  roce  2004  -  </t>
  </si>
  <si>
    <t xml:space="preserve">Průměrný  počet absenčních výpůjček  v  KUP  na jednoho  čtenáře  v  roce  2004  - </t>
  </si>
  <si>
    <t>Počet prezenčních výpůjček v ÚK v roce 2004  (sledováno elektronicky)  -</t>
  </si>
  <si>
    <t xml:space="preserve">Průměrný  počet  prezenčních  výpůjček  v  ÚK  na jednoho čtenáře  v  roce  2004   -   </t>
  </si>
  <si>
    <t>Tabulka I a)</t>
  </si>
  <si>
    <t>Personální obsazení</t>
  </si>
  <si>
    <t>vyplní každé středisko samo</t>
  </si>
  <si>
    <t>Tabulka I b)</t>
  </si>
  <si>
    <t xml:space="preserve">Počet studentů na fakultách </t>
  </si>
  <si>
    <t>DR. Rogl, CVT</t>
  </si>
  <si>
    <t>Tabulka I c)</t>
  </si>
  <si>
    <r>
      <t xml:space="preserve">akce pro 1.ročníky </t>
    </r>
    <r>
      <rPr>
        <b/>
        <i/>
        <sz val="10"/>
        <rFont val="Arial CE"/>
        <family val="2"/>
      </rPr>
      <t>(počítá se každá akce)</t>
    </r>
    <r>
      <rPr>
        <b/>
        <sz val="10"/>
        <rFont val="Arial CE"/>
        <family val="2"/>
      </rPr>
      <t xml:space="preserve"> + plánované akce</t>
    </r>
  </si>
  <si>
    <t>Tabulka I d)</t>
  </si>
  <si>
    <t xml:space="preserve">Uvádět pouze techniku vedenou v inventáři střediska nebo pracoviště (ne co je v zápůjčním listě!)                                                                         </t>
  </si>
  <si>
    <t>Tab. II</t>
  </si>
  <si>
    <t>Tabulka II a)</t>
  </si>
  <si>
    <t>vyplní každé středisko samo, za FF, PdF a ÚK - Z. Šuldová</t>
  </si>
  <si>
    <t>Dokumenty získané nákupem, které prošly akvizicí KUP + náklady na výměnu</t>
  </si>
  <si>
    <t>Poznámka pod Tab. II a)</t>
  </si>
  <si>
    <t>vyplní BC</t>
  </si>
  <si>
    <t>Tabulka II b)</t>
  </si>
  <si>
    <t>Netištěné materiály</t>
  </si>
  <si>
    <r>
      <t>databáze, AV materiály</t>
    </r>
    <r>
      <rPr>
        <b/>
        <sz val="10"/>
        <rFont val="Arial CE"/>
        <family val="2"/>
      </rPr>
      <t xml:space="preserve"> - získané nákupem (prošly akvizicí KUP)                                                                                                                                        o</t>
    </r>
    <r>
      <rPr>
        <b/>
        <i/>
        <sz val="10"/>
        <rFont val="Arial CE"/>
        <family val="2"/>
      </rPr>
      <t xml:space="preserve">n-line databáze, software </t>
    </r>
    <r>
      <rPr>
        <b/>
        <sz val="10"/>
        <rFont val="Arial CE"/>
        <family val="2"/>
      </rPr>
      <t xml:space="preserve">- výsledovka čerpání rozpočtu                                                                                            </t>
    </r>
    <r>
      <rPr>
        <b/>
        <i/>
        <sz val="10"/>
        <rFont val="Arial CE"/>
        <family val="2"/>
      </rPr>
      <t>ostatní</t>
    </r>
    <r>
      <rPr>
        <b/>
        <sz val="10"/>
        <rFont val="Arial CE"/>
        <family val="2"/>
      </rPr>
      <t xml:space="preserve"> (do poznámky pod tabulku konkretizovat)</t>
    </r>
  </si>
  <si>
    <t>Tabulka III a)</t>
  </si>
  <si>
    <t>Knihovní fondy</t>
  </si>
  <si>
    <t xml:space="preserve">IS vyplní DAR, ÚBYTKY a RETRO,  za FF, PdF a ÚK odd. automatizace </t>
  </si>
  <si>
    <r>
      <t xml:space="preserve">ÚBYTKY na základě </t>
    </r>
    <r>
      <rPr>
        <b/>
        <u val="single"/>
        <sz val="10"/>
        <rFont val="Arial CE"/>
        <family val="2"/>
      </rPr>
      <t>podepsaných</t>
    </r>
    <r>
      <rPr>
        <b/>
        <sz val="10"/>
        <rFont val="Arial CE"/>
        <family val="2"/>
      </rPr>
      <t xml:space="preserve"> úbytkových seznamů </t>
    </r>
    <r>
      <rPr>
        <b/>
        <sz val="10"/>
        <color indexed="12"/>
        <rFont val="Arial CE"/>
        <family val="2"/>
      </rPr>
      <t xml:space="preserve">(dokumenty uvedené v podepsaném úbytkovém seznamu musí být smazány v T-Series dříve, než se začnou exportovat data pro statistiku, t.j. do 31.12. běžného roku). </t>
    </r>
    <r>
      <rPr>
        <b/>
        <sz val="10"/>
        <rFont val="Arial CE"/>
        <family val="2"/>
      </rPr>
      <t xml:space="preserve">                                                                            Retrokatalogizace - uvádí se pouze ve výroční zprávě v textu o činnosti pracoviště.                       </t>
    </r>
    <r>
      <rPr>
        <b/>
        <i/>
        <sz val="10"/>
        <color indexed="10"/>
        <rFont val="Arial CE"/>
        <family val="2"/>
      </rPr>
      <t xml:space="preserve">POZOR! Od r. 2005 se </t>
    </r>
    <r>
      <rPr>
        <b/>
        <i/>
        <u val="single"/>
        <sz val="10"/>
        <color indexed="10"/>
        <rFont val="Arial CE"/>
        <family val="2"/>
      </rPr>
      <t>PŘÍLOHY k dokumentům</t>
    </r>
    <r>
      <rPr>
        <b/>
        <i/>
        <sz val="10"/>
        <color indexed="10"/>
        <rFont val="Arial CE"/>
        <family val="2"/>
      </rPr>
      <t>, které dostanou samostatné přír. číslo, připočítávají k přírůstkům</t>
    </r>
    <r>
      <rPr>
        <b/>
        <i/>
        <sz val="10"/>
        <color indexed="53"/>
        <rFont val="Arial CE"/>
        <family val="2"/>
      </rPr>
      <t>!</t>
    </r>
  </si>
  <si>
    <t>Tabulka III b)</t>
  </si>
  <si>
    <t>periodická literatura</t>
  </si>
  <si>
    <t>Tabulka III c)</t>
  </si>
  <si>
    <r>
      <t xml:space="preserve">netištěné informační materiály </t>
    </r>
    <r>
      <rPr>
        <b/>
        <sz val="10"/>
        <rFont val="Arial CE"/>
        <family val="2"/>
      </rPr>
      <t>(počet titulů)</t>
    </r>
  </si>
  <si>
    <r>
      <t xml:space="preserve">vyplní každé středisko samo, za FF, PdF a ÚK odd. automatizace </t>
    </r>
    <r>
      <rPr>
        <b/>
        <sz val="10"/>
        <color indexed="10"/>
        <rFont val="Arial CE"/>
        <family val="2"/>
      </rPr>
      <t>(uvádět počet titulů, ne přír. čísel!)</t>
    </r>
  </si>
  <si>
    <r>
      <t>AV MATERIÁLY</t>
    </r>
    <r>
      <rPr>
        <b/>
        <sz val="10"/>
        <rFont val="Arial CE"/>
        <family val="2"/>
      </rPr>
      <t xml:space="preserve"> - audiokazety, videokazety, hudební CD …</t>
    </r>
  </si>
  <si>
    <t>DATABÁZE:</t>
  </si>
  <si>
    <t xml:space="preserve">vyplní každé středisko samo, za FF, PdF a ÚK odd. automatizace </t>
  </si>
  <si>
    <r>
      <t>vytvořené a spravované knihovnou</t>
    </r>
    <r>
      <rPr>
        <b/>
        <sz val="10"/>
        <rFont val="Arial CE"/>
        <family val="2"/>
      </rPr>
      <t xml:space="preserve"> na vlastních serverech - (Tinlib a OBD se uvádí v ÚK)…</t>
    </r>
  </si>
  <si>
    <r>
      <t>se vzdáleným přístupem</t>
    </r>
    <r>
      <rPr>
        <b/>
        <sz val="10"/>
        <rFont val="Arial CE"/>
        <family val="2"/>
      </rPr>
      <t xml:space="preserve"> - za KUP uvádí dr. Slezáková</t>
    </r>
  </si>
  <si>
    <r>
      <t>lokálně instalované</t>
    </r>
    <r>
      <rPr>
        <b/>
        <sz val="10"/>
        <rFont val="Arial CE"/>
        <family val="2"/>
      </rPr>
      <t xml:space="preserve"> - (vše, co je na CD, není přílohu a dá se v tom vyhledávat) = MDT, encyklopedie, slovníky, výukové programy…</t>
    </r>
  </si>
  <si>
    <t>Tabulka IV a)</t>
  </si>
  <si>
    <t>Služby</t>
  </si>
  <si>
    <t xml:space="preserve">vyplní každé pracoviště samo                  </t>
  </si>
  <si>
    <t>Rešerše = vyhledávání v databázích. Každá rešerše musí mít písemný podklad.</t>
  </si>
  <si>
    <t>Tabulka IV b)</t>
  </si>
  <si>
    <t>Počet zaregistrovaných čtenářů</t>
  </si>
  <si>
    <r>
      <t xml:space="preserve">vyplní odd. automatizace                                    </t>
    </r>
    <r>
      <rPr>
        <b/>
        <sz val="10"/>
        <color indexed="10"/>
        <rFont val="Arial CE"/>
        <family val="2"/>
      </rPr>
      <t>(zjistit u dr. Hladkého )</t>
    </r>
  </si>
  <si>
    <t>Tabulka IV c)</t>
  </si>
  <si>
    <t>Kopírky a počet kopií</t>
  </si>
  <si>
    <r>
      <t xml:space="preserve">Kopírky - vlastnictví </t>
    </r>
    <r>
      <rPr>
        <sz val="10"/>
        <rFont val="Arial CE"/>
        <family val="2"/>
      </rPr>
      <t>- kopírky na IS, které nejsou majetkem fakulty a byly placeny z rozpočtu UP, jsou majetkem KUP</t>
    </r>
  </si>
  <si>
    <t>Tabulka IV d)</t>
  </si>
  <si>
    <t xml:space="preserve">Absenční výpůjčky podle knihoven </t>
  </si>
  <si>
    <t>nevyplňovat</t>
  </si>
  <si>
    <t>Údaje pod tabulkou IV d)</t>
  </si>
  <si>
    <t>Tabulka IV e)</t>
  </si>
  <si>
    <t>Počet návštěvníků knihovny</t>
  </si>
  <si>
    <t>ÚK uvádí průchody turniketem (A.H.)</t>
  </si>
  <si>
    <t>Počet prodloužení</t>
  </si>
  <si>
    <t>STATISTICKÉ TABULKY</t>
  </si>
  <si>
    <t>Do statistiky se započítávají pouze ty dokumenty, které jsou zapsány v T-Series!!!</t>
  </si>
  <si>
    <r>
      <t xml:space="preserve">Počet studentů na jednotlivých fakultách - </t>
    </r>
    <r>
      <rPr>
        <sz val="10"/>
        <rFont val="Arial CE"/>
        <family val="2"/>
      </rPr>
      <t>z matriky (CVT- Kvasničková, Rogl)</t>
    </r>
  </si>
  <si>
    <t>Informační materiály</t>
  </si>
  <si>
    <r>
      <t>a) Tištěné materiály</t>
    </r>
    <r>
      <rPr>
        <sz val="10"/>
        <rFont val="Arial CE"/>
        <family val="0"/>
      </rPr>
      <t xml:space="preserve"> - akvizice</t>
    </r>
  </si>
  <si>
    <r>
      <t>b) Netištěné materiály</t>
    </r>
    <r>
      <rPr>
        <sz val="10"/>
        <rFont val="Arial CE"/>
        <family val="0"/>
      </rPr>
      <t xml:space="preserve"> </t>
    </r>
  </si>
  <si>
    <t>AV materiály, CD-ROM - akvizice</t>
  </si>
  <si>
    <t>databáze, software - výsledovka čerpání rozpočtu</t>
  </si>
  <si>
    <r>
      <t xml:space="preserve">ostatní - </t>
    </r>
    <r>
      <rPr>
        <b/>
        <sz val="10"/>
        <rFont val="Arial CE"/>
        <family val="2"/>
      </rPr>
      <t xml:space="preserve">? </t>
    </r>
    <r>
      <rPr>
        <sz val="10"/>
        <rFont val="Arial CE"/>
        <family val="2"/>
      </rPr>
      <t>- uvést do poznámky pod tabulkou, co toto pole zahrnuje</t>
    </r>
  </si>
  <si>
    <t xml:space="preserve">a) Knihovní jednotky vedené v přírůstkových seznamech </t>
  </si>
  <si>
    <t>Uvádí se pouze ty dokumenty, které při nákupu prošly akvizicí KUP, nebo byly získány jiným způsobem (dar, výměna), ale zůstávají ve vlastnictví KUP.</t>
  </si>
  <si>
    <t>Retrokatalogizace se NEZAPOČÍTÁVÁ do přírůstku, uvádí se pouze v textové části výroční zprávy.</t>
  </si>
  <si>
    <t>b) Periodická literatura</t>
  </si>
  <si>
    <t>Časopisy odebírané v roce ….</t>
  </si>
  <si>
    <r>
      <t xml:space="preserve">Tuzemské - počet titulů </t>
    </r>
    <r>
      <rPr>
        <sz val="10"/>
        <rFont val="Arial CE"/>
        <family val="2"/>
      </rPr>
      <t xml:space="preserve">- počet </t>
    </r>
    <r>
      <rPr>
        <sz val="9"/>
        <rFont val="Arial CE"/>
        <family val="2"/>
      </rPr>
      <t>OBJEDNANÝCH</t>
    </r>
    <r>
      <rPr>
        <sz val="10"/>
        <rFont val="Arial CE"/>
        <family val="2"/>
      </rPr>
      <t xml:space="preserve"> titulů</t>
    </r>
  </si>
  <si>
    <r>
      <t>Zahraniční - počet titulů</t>
    </r>
    <r>
      <rPr>
        <sz val="10"/>
        <rFont val="Arial CE"/>
        <family val="0"/>
      </rPr>
      <t xml:space="preserve"> - počet </t>
    </r>
    <r>
      <rPr>
        <sz val="9"/>
        <rFont val="Arial CE"/>
        <family val="2"/>
      </rPr>
      <t>OBJEDNANÝCH</t>
    </r>
    <r>
      <rPr>
        <sz val="10"/>
        <rFont val="Arial CE"/>
        <family val="0"/>
      </rPr>
      <t xml:space="preserve"> titulů</t>
    </r>
  </si>
  <si>
    <r>
      <t>Celkem počet titulů</t>
    </r>
    <r>
      <rPr>
        <sz val="10"/>
        <rFont val="Arial CE"/>
        <family val="2"/>
      </rPr>
      <t xml:space="preserve"> - počet objednaných titulů + dary + výměna</t>
    </r>
  </si>
  <si>
    <t>Časopisy trvale uchovávané v IS a ÚK</t>
  </si>
  <si>
    <r>
      <t xml:space="preserve">Celkem počet svazků </t>
    </r>
    <r>
      <rPr>
        <sz val="10"/>
        <rFont val="Arial CE"/>
        <family val="2"/>
      </rPr>
      <t>- u nesvázaných časopisů se uvádí pravděpodobný počet svazků po svázání</t>
    </r>
  </si>
  <si>
    <t>c) Netištěné informační materiály</t>
  </si>
  <si>
    <t>SLUŽBY</t>
  </si>
  <si>
    <r>
      <t>Počet ostatních rešerší</t>
    </r>
    <r>
      <rPr>
        <sz val="10"/>
        <rFont val="Arial CE"/>
        <family val="0"/>
      </rPr>
      <t xml:space="preserve"> - SDI a jiné</t>
    </r>
  </si>
  <si>
    <r>
      <t xml:space="preserve">Kopírky - vlastnictví </t>
    </r>
    <r>
      <rPr>
        <sz val="10"/>
        <rFont val="Arial CE"/>
        <family val="2"/>
      </rPr>
      <t>- kopírky na IS, které nejsou majetkem fakulty a byly placeny z rozpočtu UP jsou majetkem KUP</t>
    </r>
  </si>
  <si>
    <t>Z</t>
  </si>
  <si>
    <t>Ostatní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</si>
</sst>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3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.5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7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5"/>
      <name val="Arial CE"/>
      <family val="2"/>
    </font>
    <font>
      <sz val="9.5"/>
      <name val="Arial CE"/>
      <family val="2"/>
    </font>
    <font>
      <b/>
      <sz val="6"/>
      <name val="Arial CE"/>
      <family val="2"/>
    </font>
    <font>
      <sz val="10"/>
      <color indexed="9"/>
      <name val="Arial CE"/>
      <family val="2"/>
    </font>
    <font>
      <b/>
      <u val="single"/>
      <sz val="10"/>
      <name val="Arial CE"/>
      <family val="2"/>
    </font>
    <font>
      <b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i/>
      <u val="single"/>
      <sz val="10"/>
      <color indexed="10"/>
      <name val="Arial CE"/>
      <family val="2"/>
    </font>
    <font>
      <b/>
      <i/>
      <sz val="10"/>
      <color indexed="53"/>
      <name val="Arial CE"/>
      <family val="2"/>
    </font>
    <font>
      <b/>
      <sz val="14"/>
      <color indexed="53"/>
      <name val="Arial CE"/>
      <family val="2"/>
    </font>
    <font>
      <sz val="10"/>
      <color indexed="53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2">
    <xf numFmtId="0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centerContinuous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8" fillId="2" borderId="0" xfId="0" applyFont="1" applyFill="1" applyAlignment="1">
      <alignment vertical="justify"/>
    </xf>
    <xf numFmtId="0" fontId="0" fillId="2" borderId="5" xfId="0" applyFont="1" applyFill="1" applyBorder="1" applyAlignment="1">
      <alignment horizontal="center" vertical="justify"/>
    </xf>
    <xf numFmtId="0" fontId="8" fillId="2" borderId="5" xfId="0" applyFont="1" applyFill="1" applyBorder="1" applyAlignment="1">
      <alignment horizontal="center" vertical="justify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5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right"/>
    </xf>
    <xf numFmtId="0" fontId="0" fillId="2" borderId="15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0" xfId="0" applyFill="1" applyAlignment="1">
      <alignment horizontal="justify" vertical="center"/>
    </xf>
    <xf numFmtId="0" fontId="0" fillId="0" borderId="3" xfId="0" applyFill="1" applyBorder="1" applyAlignment="1">
      <alignment/>
    </xf>
    <xf numFmtId="0" fontId="0" fillId="0" borderId="13" xfId="0" applyFill="1" applyBorder="1" applyAlignment="1">
      <alignment/>
    </xf>
    <xf numFmtId="0" fontId="0" fillId="2" borderId="0" xfId="0" applyFill="1" applyAlignment="1">
      <alignment/>
    </xf>
    <xf numFmtId="0" fontId="0" fillId="2" borderId="7" xfId="0" applyFont="1" applyFill="1" applyBorder="1" applyAlignment="1">
      <alignment/>
    </xf>
    <xf numFmtId="0" fontId="0" fillId="2" borderId="15" xfId="0" applyFill="1" applyBorder="1" applyAlignment="1">
      <alignment horizontal="justify" vertical="center"/>
    </xf>
    <xf numFmtId="0" fontId="0" fillId="2" borderId="5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6" xfId="0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2" xfId="0" applyFont="1" applyFill="1" applyBorder="1" applyAlignment="1">
      <alignment horizontal="right"/>
    </xf>
    <xf numFmtId="0" fontId="6" fillId="3" borderId="11" xfId="0" applyFont="1" applyFill="1" applyBorder="1" applyAlignment="1">
      <alignment horizontal="right"/>
    </xf>
    <xf numFmtId="0" fontId="6" fillId="3" borderId="21" xfId="0" applyFont="1" applyFill="1" applyBorder="1" applyAlignment="1">
      <alignment/>
    </xf>
    <xf numFmtId="0" fontId="6" fillId="3" borderId="1" xfId="0" applyFont="1" applyFill="1" applyBorder="1" applyAlignment="1">
      <alignment horizontal="left"/>
    </xf>
    <xf numFmtId="0" fontId="6" fillId="3" borderId="22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9" fillId="2" borderId="0" xfId="0" applyFont="1" applyFill="1" applyAlignment="1">
      <alignment horizontal="left" vertical="center" wrapText="1"/>
    </xf>
    <xf numFmtId="4" fontId="0" fillId="2" borderId="0" xfId="0" applyNumberFormat="1" applyFill="1" applyAlignment="1">
      <alignment/>
    </xf>
    <xf numFmtId="4" fontId="0" fillId="2" borderId="0" xfId="0" applyNumberFormat="1" applyFill="1" applyAlignment="1">
      <alignment horizontal="center"/>
    </xf>
    <xf numFmtId="4" fontId="10" fillId="2" borderId="0" xfId="0" applyNumberFormat="1" applyFont="1" applyFill="1" applyAlignment="1">
      <alignment/>
    </xf>
    <xf numFmtId="4" fontId="10" fillId="2" borderId="0" xfId="0" applyNumberFormat="1" applyFont="1" applyFill="1" applyAlignment="1">
      <alignment horizontal="left"/>
    </xf>
    <xf numFmtId="4" fontId="10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left"/>
    </xf>
    <xf numFmtId="4" fontId="0" fillId="2" borderId="0" xfId="0" applyNumberFormat="1" applyFill="1" applyAlignment="1">
      <alignment horizontal="left"/>
    </xf>
    <xf numFmtId="4" fontId="0" fillId="2" borderId="0" xfId="0" applyNumberFormat="1" applyFill="1" applyAlignment="1">
      <alignment horizontal="centerContinuous"/>
    </xf>
    <xf numFmtId="4" fontId="4" fillId="2" borderId="0" xfId="0" applyNumberFormat="1" applyFont="1" applyFill="1" applyAlignment="1">
      <alignment horizontal="left"/>
    </xf>
    <xf numFmtId="4" fontId="11" fillId="2" borderId="0" xfId="0" applyNumberFormat="1" applyFont="1" applyFill="1" applyAlignment="1">
      <alignment/>
    </xf>
    <xf numFmtId="4" fontId="11" fillId="2" borderId="0" xfId="0" applyNumberFormat="1" applyFont="1" applyFill="1" applyAlignment="1">
      <alignment horizontal="center"/>
    </xf>
    <xf numFmtId="4" fontId="11" fillId="2" borderId="26" xfId="0" applyNumberFormat="1" applyFont="1" applyFill="1" applyBorder="1" applyAlignment="1">
      <alignment horizontal="center"/>
    </xf>
    <xf numFmtId="4" fontId="0" fillId="2" borderId="0" xfId="0" applyNumberFormat="1" applyFont="1" applyFill="1" applyAlignment="1">
      <alignment/>
    </xf>
    <xf numFmtId="4" fontId="0" fillId="2" borderId="26" xfId="0" applyNumberFormat="1" applyFont="1" applyFill="1" applyBorder="1" applyAlignment="1">
      <alignment horizontal="centerContinuous" vertical="justify"/>
    </xf>
    <xf numFmtId="4" fontId="0" fillId="2" borderId="27" xfId="0" applyNumberFormat="1" applyFont="1" applyFill="1" applyBorder="1" applyAlignment="1">
      <alignment horizontal="centerContinuous" vertical="justify"/>
    </xf>
    <xf numFmtId="4" fontId="11" fillId="0" borderId="28" xfId="0" applyNumberFormat="1" applyFont="1" applyFill="1" applyBorder="1" applyAlignment="1">
      <alignment horizontal="centerContinuous"/>
    </xf>
    <xf numFmtId="4" fontId="11" fillId="0" borderId="19" xfId="0" applyNumberFormat="1" applyFont="1" applyFill="1" applyBorder="1" applyAlignment="1">
      <alignment horizontal="center"/>
    </xf>
    <xf numFmtId="4" fontId="11" fillId="0" borderId="29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Continuous" vertical="center"/>
    </xf>
    <xf numFmtId="167" fontId="0" fillId="0" borderId="2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2" borderId="31" xfId="0" applyNumberFormat="1" applyFont="1" applyFill="1" applyBorder="1" applyAlignment="1">
      <alignment/>
    </xf>
    <xf numFmtId="4" fontId="11" fillId="2" borderId="9" xfId="0" applyNumberFormat="1" applyFont="1" applyFill="1" applyBorder="1" applyAlignment="1">
      <alignment horizontal="center"/>
    </xf>
    <xf numFmtId="4" fontId="0" fillId="2" borderId="0" xfId="0" applyNumberFormat="1" applyFont="1" applyFill="1" applyAlignment="1">
      <alignment horizontal="center"/>
    </xf>
    <xf numFmtId="167" fontId="0" fillId="2" borderId="6" xfId="0" applyNumberFormat="1" applyFont="1" applyFill="1" applyBorder="1" applyAlignment="1">
      <alignment/>
    </xf>
    <xf numFmtId="167" fontId="0" fillId="2" borderId="6" xfId="0" applyNumberFormat="1" applyFont="1" applyFill="1" applyBorder="1" applyAlignment="1">
      <alignment/>
    </xf>
    <xf numFmtId="167" fontId="0" fillId="2" borderId="32" xfId="0" applyNumberFormat="1" applyFont="1" applyFill="1" applyBorder="1" applyAlignment="1">
      <alignment/>
    </xf>
    <xf numFmtId="167" fontId="0" fillId="3" borderId="33" xfId="0" applyNumberFormat="1" applyFont="1" applyFill="1" applyBorder="1" applyAlignment="1">
      <alignment/>
    </xf>
    <xf numFmtId="167" fontId="0" fillId="2" borderId="34" xfId="0" applyNumberFormat="1" applyFont="1" applyFill="1" applyBorder="1" applyAlignment="1">
      <alignment/>
    </xf>
    <xf numFmtId="167" fontId="0" fillId="3" borderId="5" xfId="0" applyNumberFormat="1" applyFont="1" applyFill="1" applyBorder="1" applyAlignment="1">
      <alignment/>
    </xf>
    <xf numFmtId="167" fontId="0" fillId="2" borderId="13" xfId="0" applyNumberFormat="1" applyFont="1" applyFill="1" applyBorder="1" applyAlignment="1">
      <alignment horizontal="right"/>
    </xf>
    <xf numFmtId="4" fontId="0" fillId="2" borderId="3" xfId="0" applyNumberFormat="1" applyFont="1" applyFill="1" applyBorder="1" applyAlignment="1">
      <alignment/>
    </xf>
    <xf numFmtId="167" fontId="0" fillId="2" borderId="5" xfId="0" applyNumberFormat="1" applyFont="1" applyFill="1" applyBorder="1" applyAlignment="1">
      <alignment/>
    </xf>
    <xf numFmtId="167" fontId="0" fillId="2" borderId="5" xfId="0" applyNumberFormat="1" applyFont="1" applyFill="1" applyBorder="1" applyAlignment="1">
      <alignment/>
    </xf>
    <xf numFmtId="167" fontId="0" fillId="2" borderId="14" xfId="0" applyNumberFormat="1" applyFont="1" applyFill="1" applyBorder="1" applyAlignment="1">
      <alignment/>
    </xf>
    <xf numFmtId="167" fontId="0" fillId="3" borderId="35" xfId="0" applyNumberFormat="1" applyFont="1" applyFill="1" applyBorder="1" applyAlignment="1">
      <alignment/>
    </xf>
    <xf numFmtId="167" fontId="0" fillId="2" borderId="13" xfId="0" applyNumberFormat="1" applyFont="1" applyFill="1" applyBorder="1" applyAlignment="1">
      <alignment/>
    </xf>
    <xf numFmtId="167" fontId="0" fillId="2" borderId="36" xfId="0" applyNumberFormat="1" applyFont="1" applyFill="1" applyBorder="1" applyAlignment="1">
      <alignment/>
    </xf>
    <xf numFmtId="4" fontId="0" fillId="2" borderId="3" xfId="0" applyNumberFormat="1" applyFill="1" applyBorder="1" applyAlignment="1">
      <alignment/>
    </xf>
    <xf numFmtId="167" fontId="0" fillId="2" borderId="4" xfId="0" applyNumberFormat="1" applyFill="1" applyBorder="1" applyAlignment="1">
      <alignment/>
    </xf>
    <xf numFmtId="167" fontId="0" fillId="2" borderId="5" xfId="0" applyNumberFormat="1" applyFill="1" applyBorder="1" applyAlignment="1">
      <alignment/>
    </xf>
    <xf numFmtId="167" fontId="0" fillId="2" borderId="5" xfId="0" applyNumberFormat="1" applyFill="1" applyBorder="1" applyAlignment="1">
      <alignment/>
    </xf>
    <xf numFmtId="167" fontId="0" fillId="2" borderId="14" xfId="0" applyNumberFormat="1" applyFill="1" applyBorder="1" applyAlignment="1">
      <alignment/>
    </xf>
    <xf numFmtId="167" fontId="0" fillId="3" borderId="35" xfId="0" applyNumberFormat="1" applyFill="1" applyBorder="1" applyAlignment="1">
      <alignment/>
    </xf>
    <xf numFmtId="167" fontId="0" fillId="2" borderId="13" xfId="0" applyNumberFormat="1" applyFill="1" applyBorder="1" applyAlignment="1">
      <alignment/>
    </xf>
    <xf numFmtId="167" fontId="0" fillId="3" borderId="5" xfId="0" applyNumberFormat="1" applyFill="1" applyBorder="1" applyAlignment="1">
      <alignment/>
    </xf>
    <xf numFmtId="167" fontId="12" fillId="2" borderId="5" xfId="0" applyNumberFormat="1" applyFont="1" applyFill="1" applyBorder="1" applyAlignment="1">
      <alignment/>
    </xf>
    <xf numFmtId="4" fontId="0" fillId="2" borderId="28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167" fontId="0" fillId="2" borderId="0" xfId="0" applyNumberFormat="1" applyFill="1" applyAlignment="1">
      <alignment/>
    </xf>
    <xf numFmtId="167" fontId="0" fillId="3" borderId="37" xfId="0" applyNumberFormat="1" applyFill="1" applyBorder="1" applyAlignment="1">
      <alignment/>
    </xf>
    <xf numFmtId="167" fontId="0" fillId="2" borderId="16" xfId="0" applyNumberFormat="1" applyFill="1" applyBorder="1" applyAlignment="1">
      <alignment/>
    </xf>
    <xf numFmtId="167" fontId="0" fillId="3" borderId="9" xfId="0" applyNumberFormat="1" applyFill="1" applyBorder="1" applyAlignment="1">
      <alignment/>
    </xf>
    <xf numFmtId="167" fontId="0" fillId="2" borderId="16" xfId="0" applyNumberFormat="1" applyFont="1" applyFill="1" applyBorder="1" applyAlignment="1">
      <alignment horizontal="right"/>
    </xf>
    <xf numFmtId="4" fontId="6" fillId="2" borderId="0" xfId="0" applyNumberFormat="1" applyFont="1" applyFill="1" applyAlignment="1">
      <alignment/>
    </xf>
    <xf numFmtId="4" fontId="13" fillId="3" borderId="28" xfId="0" applyNumberFormat="1" applyFont="1" applyFill="1" applyBorder="1" applyAlignment="1">
      <alignment/>
    </xf>
    <xf numFmtId="167" fontId="6" fillId="3" borderId="2" xfId="0" applyNumberFormat="1" applyFont="1" applyFill="1" applyBorder="1" applyAlignment="1">
      <alignment/>
    </xf>
    <xf numFmtId="167" fontId="6" fillId="3" borderId="2" xfId="0" applyNumberFormat="1" applyFont="1" applyFill="1" applyBorder="1" applyAlignment="1">
      <alignment/>
    </xf>
    <xf numFmtId="167" fontId="6" fillId="3" borderId="10" xfId="0" applyNumberFormat="1" applyFont="1" applyFill="1" applyBorder="1" applyAlignment="1">
      <alignment/>
    </xf>
    <xf numFmtId="167" fontId="13" fillId="3" borderId="2" xfId="0" applyNumberFormat="1" applyFont="1" applyFill="1" applyBorder="1" applyAlignment="1">
      <alignment/>
    </xf>
    <xf numFmtId="167" fontId="6" fillId="3" borderId="11" xfId="0" applyNumberFormat="1" applyFont="1" applyFill="1" applyBorder="1" applyAlignment="1">
      <alignment/>
    </xf>
    <xf numFmtId="167" fontId="6" fillId="3" borderId="38" xfId="0" applyNumberFormat="1" applyFont="1" applyFill="1" applyBorder="1" applyAlignment="1">
      <alignment/>
    </xf>
    <xf numFmtId="168" fontId="6" fillId="3" borderId="10" xfId="0" applyNumberFormat="1" applyFont="1" applyFill="1" applyBorder="1" applyAlignment="1">
      <alignment/>
    </xf>
    <xf numFmtId="168" fontId="6" fillId="3" borderId="10" xfId="0" applyNumberFormat="1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0" fillId="2" borderId="39" xfId="0" applyNumberFormat="1" applyFont="1" applyFill="1" applyBorder="1" applyAlignment="1">
      <alignment horizontal="center"/>
    </xf>
    <xf numFmtId="4" fontId="0" fillId="2" borderId="40" xfId="0" applyNumberFormat="1" applyFont="1" applyFill="1" applyBorder="1" applyAlignment="1">
      <alignment/>
    </xf>
    <xf numFmtId="4" fontId="0" fillId="2" borderId="40" xfId="0" applyNumberFormat="1" applyFont="1" applyFill="1" applyBorder="1" applyAlignment="1">
      <alignment horizontal="center"/>
    </xf>
    <xf numFmtId="4" fontId="11" fillId="2" borderId="40" xfId="0" applyNumberFormat="1" applyFont="1" applyFill="1" applyBorder="1" applyAlignment="1">
      <alignment/>
    </xf>
    <xf numFmtId="4" fontId="0" fillId="2" borderId="0" xfId="0" applyNumberFormat="1" applyFill="1" applyAlignment="1">
      <alignment/>
    </xf>
    <xf numFmtId="4" fontId="0" fillId="2" borderId="0" xfId="0" applyNumberFormat="1" applyFill="1" applyAlignment="1">
      <alignment vertical="center"/>
    </xf>
    <xf numFmtId="4" fontId="0" fillId="2" borderId="0" xfId="0" applyNumberFormat="1" applyFont="1" applyFill="1" applyAlignment="1">
      <alignment horizontal="left"/>
    </xf>
    <xf numFmtId="4" fontId="11" fillId="2" borderId="0" xfId="0" applyNumberFormat="1" applyFont="1" applyFill="1" applyAlignment="1">
      <alignment horizontal="left"/>
    </xf>
    <xf numFmtId="4" fontId="11" fillId="2" borderId="41" xfId="0" applyNumberFormat="1" applyFont="1" applyFill="1" applyBorder="1" applyAlignment="1">
      <alignment horizontal="center" vertical="center"/>
    </xf>
    <xf numFmtId="4" fontId="12" fillId="2" borderId="38" xfId="0" applyNumberFormat="1" applyFont="1" applyFill="1" applyBorder="1" applyAlignment="1">
      <alignment horizontal="centerContinuous" vertical="center"/>
    </xf>
    <xf numFmtId="4" fontId="0" fillId="2" borderId="23" xfId="0" applyNumberFormat="1" applyFill="1" applyBorder="1" applyAlignment="1">
      <alignment horizontal="centerContinuous" vertical="center"/>
    </xf>
    <xf numFmtId="4" fontId="0" fillId="2" borderId="25" xfId="0" applyNumberFormat="1" applyFill="1" applyBorder="1" applyAlignment="1">
      <alignment horizontal="center" vertical="center"/>
    </xf>
    <xf numFmtId="4" fontId="0" fillId="2" borderId="38" xfId="0" applyNumberFormat="1" applyFill="1" applyBorder="1" applyAlignment="1">
      <alignment horizontal="centerContinuous"/>
    </xf>
    <xf numFmtId="4" fontId="0" fillId="2" borderId="10" xfId="0" applyNumberFormat="1" applyFill="1" applyBorder="1" applyAlignment="1">
      <alignment horizontal="centerContinuous"/>
    </xf>
    <xf numFmtId="4" fontId="0" fillId="2" borderId="19" xfId="0" applyNumberFormat="1" applyFill="1" applyBorder="1" applyAlignment="1">
      <alignment horizontal="centerContinuous"/>
    </xf>
    <xf numFmtId="4" fontId="0" fillId="2" borderId="20" xfId="0" applyNumberFormat="1" applyFill="1" applyBorder="1" applyAlignment="1">
      <alignment horizontal="center"/>
    </xf>
    <xf numFmtId="4" fontId="0" fillId="2" borderId="19" xfId="0" applyNumberFormat="1" applyFill="1" applyBorder="1" applyAlignment="1">
      <alignment horizontal="centerContinuous" vertical="center"/>
    </xf>
    <xf numFmtId="4" fontId="0" fillId="2" borderId="20" xfId="0" applyNumberFormat="1" applyFill="1" applyBorder="1" applyAlignment="1">
      <alignment horizontal="center" vertical="center"/>
    </xf>
    <xf numFmtId="4" fontId="0" fillId="2" borderId="20" xfId="0" applyNumberFormat="1" applyFill="1" applyBorder="1" applyAlignment="1">
      <alignment horizontal="centerContinuous"/>
    </xf>
    <xf numFmtId="4" fontId="0" fillId="2" borderId="3" xfId="0" applyNumberFormat="1" applyFill="1" applyBorder="1" applyAlignment="1">
      <alignment/>
    </xf>
    <xf numFmtId="167" fontId="0" fillId="2" borderId="4" xfId="0" applyNumberFormat="1" applyFill="1" applyBorder="1" applyAlignment="1">
      <alignment horizontal="right" vertical="center"/>
    </xf>
    <xf numFmtId="4" fontId="0" fillId="2" borderId="35" xfId="0" applyNumberFormat="1" applyFill="1" applyBorder="1" applyAlignment="1">
      <alignment horizontal="right"/>
    </xf>
    <xf numFmtId="167" fontId="0" fillId="2" borderId="13" xfId="0" applyNumberFormat="1" applyFill="1" applyBorder="1" applyAlignment="1">
      <alignment horizontal="right"/>
    </xf>
    <xf numFmtId="167" fontId="0" fillId="2" borderId="5" xfId="0" applyNumberFormat="1" applyFill="1" applyBorder="1" applyAlignment="1">
      <alignment horizontal="right"/>
    </xf>
    <xf numFmtId="167" fontId="0" fillId="2" borderId="4" xfId="0" applyNumberFormat="1" applyFill="1" applyBorder="1" applyAlignment="1">
      <alignment horizontal="right"/>
    </xf>
    <xf numFmtId="167" fontId="0" fillId="2" borderId="34" xfId="0" applyNumberFormat="1" applyFont="1" applyFill="1" applyBorder="1" applyAlignment="1">
      <alignment horizontal="right"/>
    </xf>
    <xf numFmtId="167" fontId="6" fillId="3" borderId="5" xfId="0" applyNumberFormat="1" applyFont="1" applyFill="1" applyBorder="1" applyAlignment="1">
      <alignment/>
    </xf>
    <xf numFmtId="4" fontId="0" fillId="2" borderId="35" xfId="0" applyNumberFormat="1" applyFill="1" applyBorder="1" applyAlignment="1">
      <alignment/>
    </xf>
    <xf numFmtId="167" fontId="6" fillId="3" borderId="5" xfId="0" applyNumberFormat="1" applyFont="1" applyFill="1" applyBorder="1" applyAlignment="1">
      <alignment/>
    </xf>
    <xf numFmtId="167" fontId="0" fillId="2" borderId="6" xfId="0" applyNumberFormat="1" applyFill="1" applyBorder="1" applyAlignment="1">
      <alignment/>
    </xf>
    <xf numFmtId="167" fontId="0" fillId="2" borderId="0" xfId="0" applyNumberFormat="1" applyFill="1" applyAlignment="1">
      <alignment/>
    </xf>
    <xf numFmtId="167" fontId="0" fillId="2" borderId="42" xfId="0" applyNumberFormat="1" applyFill="1" applyBorder="1" applyAlignment="1">
      <alignment/>
    </xf>
    <xf numFmtId="167" fontId="0" fillId="2" borderId="35" xfId="0" applyNumberFormat="1" applyFont="1" applyFill="1" applyBorder="1" applyAlignment="1">
      <alignment/>
    </xf>
    <xf numFmtId="167" fontId="0" fillId="2" borderId="15" xfId="0" applyNumberFormat="1" applyFont="1" applyFill="1" applyBorder="1" applyAlignment="1">
      <alignment horizontal="right"/>
    </xf>
    <xf numFmtId="4" fontId="0" fillId="2" borderId="7" xfId="0" applyNumberFormat="1" applyFill="1" applyBorder="1" applyAlignment="1">
      <alignment/>
    </xf>
    <xf numFmtId="167" fontId="0" fillId="2" borderId="9" xfId="0" applyNumberFormat="1" applyFont="1" applyFill="1" applyBorder="1" applyAlignment="1">
      <alignment/>
    </xf>
    <xf numFmtId="167" fontId="0" fillId="2" borderId="37" xfId="0" applyNumberFormat="1" applyFont="1" applyFill="1" applyBorder="1" applyAlignment="1">
      <alignment/>
    </xf>
    <xf numFmtId="167" fontId="0" fillId="2" borderId="16" xfId="0" applyNumberFormat="1" applyFill="1" applyBorder="1" applyAlignment="1">
      <alignment horizontal="right"/>
    </xf>
    <xf numFmtId="167" fontId="0" fillId="2" borderId="19" xfId="0" applyNumberFormat="1" applyFill="1" applyBorder="1" applyAlignment="1">
      <alignment/>
    </xf>
    <xf numFmtId="167" fontId="0" fillId="2" borderId="20" xfId="0" applyNumberFormat="1" applyFont="1" applyFill="1" applyBorder="1" applyAlignment="1">
      <alignment horizontal="right"/>
    </xf>
    <xf numFmtId="4" fontId="13" fillId="3" borderId="1" xfId="0" applyNumberFormat="1" applyFont="1" applyFill="1" applyBorder="1" applyAlignment="1">
      <alignment/>
    </xf>
    <xf numFmtId="167" fontId="0" fillId="3" borderId="38" xfId="0" applyNumberFormat="1" applyFont="1" applyFill="1" applyBorder="1" applyAlignment="1">
      <alignment/>
    </xf>
    <xf numFmtId="167" fontId="6" fillId="3" borderId="19" xfId="0" applyNumberFormat="1" applyFont="1" applyFill="1" applyBorder="1" applyAlignment="1">
      <alignment/>
    </xf>
    <xf numFmtId="167" fontId="6" fillId="3" borderId="20" xfId="0" applyNumberFormat="1" applyFont="1" applyFill="1" applyBorder="1" applyAlignment="1">
      <alignment/>
    </xf>
    <xf numFmtId="167" fontId="6" fillId="3" borderId="10" xfId="0" applyNumberFormat="1" applyFont="1" applyFill="1" applyBorder="1" applyAlignment="1">
      <alignment horizontal="right"/>
    </xf>
    <xf numFmtId="4" fontId="15" fillId="2" borderId="0" xfId="0" applyNumberFormat="1" applyFont="1" applyFill="1" applyAlignment="1">
      <alignment horizontal="justify" vertical="top" wrapText="1"/>
    </xf>
    <xf numFmtId="4" fontId="16" fillId="2" borderId="0" xfId="0" applyNumberFormat="1" applyFont="1" applyFill="1" applyAlignment="1">
      <alignment horizontal="justify" vertical="top" wrapText="1"/>
    </xf>
    <xf numFmtId="4" fontId="0" fillId="2" borderId="23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center" vertical="center"/>
    </xf>
    <xf numFmtId="4" fontId="0" fillId="2" borderId="43" xfId="0" applyNumberFormat="1" applyFont="1" applyFill="1" applyBorder="1" applyAlignment="1">
      <alignment horizontal="center" vertical="center"/>
    </xf>
    <xf numFmtId="4" fontId="0" fillId="2" borderId="11" xfId="0" applyNumberFormat="1" applyFont="1" applyFill="1" applyBorder="1" applyAlignment="1">
      <alignment horizontal="center" vertical="center"/>
    </xf>
    <xf numFmtId="4" fontId="0" fillId="2" borderId="44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4" fontId="11" fillId="2" borderId="23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4" fontId="11" fillId="2" borderId="43" xfId="0" applyNumberFormat="1" applyFont="1" applyFill="1" applyBorder="1" applyAlignment="1">
      <alignment horizontal="center" vertical="center"/>
    </xf>
    <xf numFmtId="4" fontId="11" fillId="2" borderId="44" xfId="0" applyNumberFormat="1" applyFont="1" applyFill="1" applyBorder="1" applyAlignment="1">
      <alignment horizontal="center" vertical="center" wrapText="1"/>
    </xf>
    <xf numFmtId="4" fontId="11" fillId="2" borderId="43" xfId="0" applyNumberFormat="1" applyFont="1" applyFill="1" applyBorder="1" applyAlignment="1">
      <alignment horizontal="center" vertical="center" wrapText="1"/>
    </xf>
    <xf numFmtId="4" fontId="11" fillId="2" borderId="44" xfId="0" applyNumberFormat="1" applyFont="1" applyFill="1" applyBorder="1" applyAlignment="1">
      <alignment horizontal="center" vertical="center"/>
    </xf>
    <xf numFmtId="4" fontId="14" fillId="2" borderId="44" xfId="0" applyNumberFormat="1" applyFont="1" applyFill="1" applyBorder="1" applyAlignment="1">
      <alignment horizontal="center" vertical="center" wrapText="1"/>
    </xf>
    <xf numFmtId="4" fontId="14" fillId="2" borderId="43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left"/>
    </xf>
    <xf numFmtId="3" fontId="17" fillId="2" borderId="0" xfId="0" applyNumberFormat="1" applyFont="1" applyFill="1" applyAlignment="1">
      <alignment/>
    </xf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4" fillId="2" borderId="0" xfId="0" applyNumberFormat="1" applyFont="1" applyFill="1" applyAlignment="1">
      <alignment/>
    </xf>
    <xf numFmtId="3" fontId="0" fillId="2" borderId="0" xfId="0" applyNumberFormat="1" applyFill="1" applyAlignment="1">
      <alignment horizontal="centerContinuous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22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left" vertical="center"/>
    </xf>
    <xf numFmtId="3" fontId="0" fillId="0" borderId="5" xfId="0" applyNumberFormat="1" applyFill="1" applyBorder="1" applyAlignment="1">
      <alignment vertical="center"/>
    </xf>
    <xf numFmtId="3" fontId="0" fillId="2" borderId="0" xfId="0" applyNumberFormat="1" applyFont="1" applyFill="1" applyAlignment="1">
      <alignment/>
    </xf>
    <xf numFmtId="3" fontId="0" fillId="2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6" fillId="2" borderId="0" xfId="0" applyNumberFormat="1" applyFont="1" applyFill="1" applyAlignment="1">
      <alignment/>
    </xf>
    <xf numFmtId="3" fontId="6" fillId="3" borderId="3" xfId="0" applyNumberFormat="1" applyFont="1" applyFill="1" applyBorder="1" applyAlignment="1">
      <alignment horizontal="right" vertical="center"/>
    </xf>
    <xf numFmtId="3" fontId="20" fillId="2" borderId="7" xfId="0" applyNumberFormat="1" applyFont="1" applyFill="1" applyBorder="1" applyAlignment="1">
      <alignment horizontal="left"/>
    </xf>
    <xf numFmtId="3" fontId="20" fillId="2" borderId="9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/>
    </xf>
    <xf numFmtId="3" fontId="6" fillId="4" borderId="28" xfId="0" applyNumberFormat="1" applyFont="1" applyFill="1" applyBorder="1" applyAlignment="1">
      <alignment horizontal="right" vertical="center"/>
    </xf>
    <xf numFmtId="3" fontId="0" fillId="0" borderId="45" xfId="0" applyNumberFormat="1" applyFill="1" applyBorder="1" applyAlignment="1">
      <alignment horizontal="left" vertical="center"/>
    </xf>
    <xf numFmtId="3" fontId="0" fillId="0" borderId="46" xfId="0" applyNumberFormat="1" applyFill="1" applyBorder="1" applyAlignment="1">
      <alignment vertical="center"/>
    </xf>
    <xf numFmtId="3" fontId="0" fillId="2" borderId="46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3" fontId="6" fillId="5" borderId="7" xfId="0" applyNumberFormat="1" applyFont="1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left"/>
    </xf>
    <xf numFmtId="3" fontId="0" fillId="2" borderId="9" xfId="0" applyNumberFormat="1" applyFill="1" applyBorder="1" applyAlignment="1">
      <alignment horizontal="right"/>
    </xf>
    <xf numFmtId="3" fontId="0" fillId="2" borderId="9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6" fillId="3" borderId="45" xfId="0" applyNumberFormat="1" applyFont="1" applyFill="1" applyBorder="1" applyAlignment="1">
      <alignment horizontal="right" vertical="center"/>
    </xf>
    <xf numFmtId="3" fontId="20" fillId="2" borderId="17" xfId="0" applyNumberFormat="1" applyFont="1" applyFill="1" applyBorder="1" applyAlignment="1">
      <alignment horizontal="left"/>
    </xf>
    <xf numFmtId="3" fontId="20" fillId="2" borderId="47" xfId="0" applyNumberFormat="1" applyFont="1" applyFill="1" applyBorder="1" applyAlignment="1">
      <alignment horizontal="right"/>
    </xf>
    <xf numFmtId="3" fontId="20" fillId="0" borderId="47" xfId="0" applyNumberFormat="1" applyFont="1" applyFill="1" applyBorder="1" applyAlignment="1">
      <alignment/>
    </xf>
    <xf numFmtId="3" fontId="21" fillId="4" borderId="28" xfId="0" applyNumberFormat="1" applyFont="1" applyFill="1" applyBorder="1" applyAlignment="1">
      <alignment horizontal="right" vertical="center"/>
    </xf>
    <xf numFmtId="3" fontId="0" fillId="2" borderId="45" xfId="0" applyNumberFormat="1" applyFill="1" applyBorder="1" applyAlignment="1">
      <alignment horizontal="left"/>
    </xf>
    <xf numFmtId="3" fontId="0" fillId="2" borderId="46" xfId="0" applyNumberFormat="1" applyFill="1" applyBorder="1" applyAlignment="1">
      <alignment horizontal="right"/>
    </xf>
    <xf numFmtId="3" fontId="0" fillId="2" borderId="46" xfId="0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 vertical="center" wrapText="1"/>
    </xf>
    <xf numFmtId="3" fontId="0" fillId="2" borderId="0" xfId="0" applyNumberFormat="1" applyFont="1" applyFill="1" applyAlignment="1">
      <alignment horizontal="left"/>
    </xf>
    <xf numFmtId="3" fontId="0" fillId="2" borderId="3" xfId="0" applyNumberFormat="1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right"/>
    </xf>
    <xf numFmtId="3" fontId="20" fillId="2" borderId="28" xfId="0" applyNumberFormat="1" applyFont="1" applyFill="1" applyBorder="1" applyAlignment="1">
      <alignment horizontal="left"/>
    </xf>
    <xf numFmtId="3" fontId="20" fillId="2" borderId="19" xfId="0" applyNumberFormat="1" applyFont="1" applyFill="1" applyBorder="1" applyAlignment="1">
      <alignment/>
    </xf>
    <xf numFmtId="3" fontId="0" fillId="2" borderId="3" xfId="0" applyNumberFormat="1" applyFill="1" applyBorder="1" applyAlignment="1">
      <alignment horizontal="left"/>
    </xf>
    <xf numFmtId="3" fontId="0" fillId="2" borderId="5" xfId="0" applyNumberFormat="1" applyFill="1" applyBorder="1" applyAlignment="1">
      <alignment horizontal="right"/>
    </xf>
    <xf numFmtId="3" fontId="20" fillId="2" borderId="48" xfId="0" applyNumberFormat="1" applyFont="1" applyFill="1" applyBorder="1" applyAlignment="1">
      <alignment horizontal="left"/>
    </xf>
    <xf numFmtId="3" fontId="20" fillId="2" borderId="49" xfId="0" applyNumberFormat="1" applyFont="1" applyFill="1" applyBorder="1" applyAlignment="1">
      <alignment horizontal="right"/>
    </xf>
    <xf numFmtId="3" fontId="20" fillId="2" borderId="50" xfId="0" applyNumberFormat="1" applyFont="1" applyFill="1" applyBorder="1" applyAlignment="1">
      <alignment horizontal="right"/>
    </xf>
    <xf numFmtId="3" fontId="20" fillId="0" borderId="50" xfId="0" applyNumberFormat="1" applyFont="1" applyFill="1" applyBorder="1" applyAlignment="1">
      <alignment/>
    </xf>
    <xf numFmtId="3" fontId="20" fillId="2" borderId="51" xfId="0" applyNumberFormat="1" applyFont="1" applyFill="1" applyBorder="1" applyAlignment="1">
      <alignment horizontal="left"/>
    </xf>
    <xf numFmtId="3" fontId="17" fillId="2" borderId="5" xfId="0" applyNumberFormat="1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0" fillId="6" borderId="0" xfId="0" applyNumberFormat="1" applyFill="1" applyAlignment="1">
      <alignment/>
    </xf>
    <xf numFmtId="3" fontId="0" fillId="2" borderId="6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 horizontal="right"/>
    </xf>
    <xf numFmtId="3" fontId="20" fillId="2" borderId="19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left"/>
    </xf>
    <xf numFmtId="3" fontId="6" fillId="7" borderId="52" xfId="0" applyNumberFormat="1" applyFont="1" applyFill="1" applyBorder="1" applyAlignment="1">
      <alignment horizontal="left" vertical="center" wrapText="1"/>
    </xf>
    <xf numFmtId="3" fontId="9" fillId="2" borderId="0" xfId="0" applyNumberFormat="1" applyFont="1" applyFill="1" applyAlignment="1">
      <alignment/>
    </xf>
    <xf numFmtId="3" fontId="9" fillId="7" borderId="38" xfId="0" applyNumberFormat="1" applyFont="1" applyFill="1" applyBorder="1" applyAlignment="1">
      <alignment horizontal="center" vertical="center" wrapText="1"/>
    </xf>
    <xf numFmtId="3" fontId="9" fillId="7" borderId="2" xfId="0" applyNumberFormat="1" applyFont="1" applyFill="1" applyBorder="1" applyAlignment="1">
      <alignment horizontal="center" vertical="center" wrapText="1"/>
    </xf>
    <xf numFmtId="3" fontId="9" fillId="7" borderId="11" xfId="0" applyNumberFormat="1" applyFont="1" applyFill="1" applyBorder="1" applyAlignment="1">
      <alignment horizontal="center" vertical="center" wrapText="1"/>
    </xf>
    <xf numFmtId="3" fontId="9" fillId="7" borderId="28" xfId="0" applyNumberFormat="1" applyFont="1" applyFill="1" applyBorder="1" applyAlignment="1">
      <alignment horizontal="center" vertical="center" wrapText="1"/>
    </xf>
    <xf numFmtId="3" fontId="22" fillId="2" borderId="0" xfId="0" applyNumberFormat="1" applyFont="1" applyFill="1" applyAlignment="1">
      <alignment/>
    </xf>
    <xf numFmtId="3" fontId="6" fillId="8" borderId="28" xfId="0" applyNumberFormat="1" applyFont="1" applyFill="1" applyBorder="1" applyAlignment="1">
      <alignment horizontal="left" vertical="center" wrapText="1"/>
    </xf>
    <xf numFmtId="3" fontId="23" fillId="8" borderId="19" xfId="0" applyNumberFormat="1" applyFont="1" applyFill="1" applyBorder="1" applyAlignment="1">
      <alignment horizontal="center" vertical="center"/>
    </xf>
    <xf numFmtId="3" fontId="23" fillId="8" borderId="29" xfId="0" applyNumberFormat="1" applyFont="1" applyFill="1" applyBorder="1" applyAlignment="1">
      <alignment horizontal="center" vertical="center"/>
    </xf>
    <xf numFmtId="3" fontId="23" fillId="8" borderId="28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/>
    </xf>
    <xf numFmtId="3" fontId="9" fillId="4" borderId="28" xfId="0" applyNumberFormat="1" applyFont="1" applyFill="1" applyBorder="1" applyAlignment="1">
      <alignment horizontal="left" vertical="center" wrapText="1"/>
    </xf>
    <xf numFmtId="3" fontId="4" fillId="4" borderId="19" xfId="0" applyNumberFormat="1" applyFont="1" applyFill="1" applyBorder="1" applyAlignment="1">
      <alignment horizontal="center" vertical="center"/>
    </xf>
    <xf numFmtId="3" fontId="4" fillId="4" borderId="29" xfId="0" applyNumberFormat="1" applyFont="1" applyFill="1" applyBorder="1" applyAlignment="1">
      <alignment horizontal="center" vertical="center"/>
    </xf>
    <xf numFmtId="3" fontId="4" fillId="4" borderId="28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horizontal="left"/>
    </xf>
    <xf numFmtId="3" fontId="17" fillId="2" borderId="0" xfId="0" applyNumberFormat="1" applyFont="1" applyFill="1" applyAlignment="1">
      <alignment horizontal="left"/>
    </xf>
    <xf numFmtId="3" fontId="8" fillId="2" borderId="22" xfId="0" applyNumberFormat="1" applyFont="1" applyFill="1" applyBorder="1" applyAlignment="1">
      <alignment horizontal="centerContinuous" vertical="center" wrapText="1"/>
    </xf>
    <xf numFmtId="3" fontId="8" fillId="2" borderId="29" xfId="0" applyNumberFormat="1" applyFont="1" applyFill="1" applyBorder="1" applyAlignment="1">
      <alignment horizontal="centerContinuous" vertical="center" wrapText="1"/>
    </xf>
    <xf numFmtId="3" fontId="8" fillId="2" borderId="53" xfId="0" applyNumberFormat="1" applyFont="1" applyFill="1" applyBorder="1" applyAlignment="1">
      <alignment horizontal="centerContinuous" vertical="center" wrapText="1"/>
    </xf>
    <xf numFmtId="3" fontId="8" fillId="0" borderId="54" xfId="0" applyNumberFormat="1" applyFont="1" applyFill="1" applyBorder="1" applyAlignment="1">
      <alignment horizontal="centerContinuous" vertical="center" wrapText="1"/>
    </xf>
    <xf numFmtId="3" fontId="8" fillId="2" borderId="19" xfId="0" applyNumberFormat="1" applyFont="1" applyFill="1" applyBorder="1" applyAlignment="1">
      <alignment horizontal="centerContinuous" vertical="center" wrapText="1"/>
    </xf>
    <xf numFmtId="3" fontId="8" fillId="2" borderId="20" xfId="0" applyNumberFormat="1" applyFont="1" applyFill="1" applyBorder="1" applyAlignment="1">
      <alignment horizontal="centerContinuous" vertical="center" wrapText="1"/>
    </xf>
    <xf numFmtId="3" fontId="0" fillId="2" borderId="31" xfId="0" applyNumberFormat="1" applyFill="1" applyBorder="1" applyAlignment="1">
      <alignment horizontal="left"/>
    </xf>
    <xf numFmtId="3" fontId="0" fillId="2" borderId="36" xfId="0" applyNumberFormat="1" applyFill="1" applyBorder="1" applyAlignment="1">
      <alignment/>
    </xf>
    <xf numFmtId="3" fontId="0" fillId="2" borderId="32" xfId="0" applyNumberFormat="1" applyFont="1" applyFill="1" applyBorder="1" applyAlignment="1">
      <alignment/>
    </xf>
    <xf numFmtId="3" fontId="0" fillId="2" borderId="55" xfId="0" applyNumberFormat="1" applyFont="1" applyFill="1" applyBorder="1" applyAlignment="1">
      <alignment/>
    </xf>
    <xf numFmtId="3" fontId="6" fillId="3" borderId="56" xfId="0" applyNumberFormat="1" applyFont="1" applyFill="1" applyBorder="1" applyAlignment="1">
      <alignment/>
    </xf>
    <xf numFmtId="3" fontId="0" fillId="2" borderId="32" xfId="0" applyNumberFormat="1" applyFill="1" applyBorder="1" applyAlignment="1">
      <alignment/>
    </xf>
    <xf numFmtId="3" fontId="6" fillId="3" borderId="15" xfId="0" applyNumberFormat="1" applyFont="1" applyFill="1" applyBorder="1" applyAlignment="1">
      <alignment/>
    </xf>
    <xf numFmtId="3" fontId="6" fillId="5" borderId="13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4" xfId="0" applyNumberFormat="1" applyFont="1" applyFill="1" applyBorder="1" applyAlignment="1">
      <alignment/>
    </xf>
    <xf numFmtId="3" fontId="0" fillId="2" borderId="42" xfId="0" applyNumberFormat="1" applyFon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57" xfId="0" applyNumberFormat="1" applyFont="1" applyFill="1" applyBorder="1" applyAlignment="1">
      <alignment/>
    </xf>
    <xf numFmtId="3" fontId="0" fillId="2" borderId="9" xfId="0" applyNumberFormat="1" applyFont="1" applyFill="1" applyBorder="1" applyAlignment="1">
      <alignment/>
    </xf>
    <xf numFmtId="3" fontId="6" fillId="3" borderId="18" xfId="0" applyNumberFormat="1" applyFont="1" applyFill="1" applyBorder="1" applyAlignment="1">
      <alignment/>
    </xf>
    <xf numFmtId="3" fontId="6" fillId="5" borderId="16" xfId="0" applyNumberFormat="1" applyFont="1" applyFill="1" applyBorder="1" applyAlignment="1">
      <alignment/>
    </xf>
    <xf numFmtId="3" fontId="6" fillId="3" borderId="23" xfId="0" applyNumberFormat="1" applyFont="1" applyFill="1" applyBorder="1" applyAlignment="1">
      <alignment horizontal="left"/>
    </xf>
    <xf numFmtId="3" fontId="6" fillId="3" borderId="38" xfId="0" applyNumberFormat="1" applyFont="1" applyFill="1" applyBorder="1" applyAlignment="1">
      <alignment/>
    </xf>
    <xf numFmtId="3" fontId="6" fillId="3" borderId="11" xfId="0" applyNumberFormat="1" applyFont="1" applyFill="1" applyBorder="1" applyAlignment="1">
      <alignment/>
    </xf>
    <xf numFmtId="3" fontId="6" fillId="3" borderId="25" xfId="0" applyNumberFormat="1" applyFont="1" applyFill="1" applyBorder="1" applyAlignment="1">
      <alignment/>
    </xf>
    <xf numFmtId="3" fontId="6" fillId="3" borderId="21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3" fontId="6" fillId="5" borderId="10" xfId="0" applyNumberFormat="1" applyFont="1" applyFill="1" applyBorder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 vertical="center"/>
    </xf>
    <xf numFmtId="3" fontId="8" fillId="2" borderId="29" xfId="0" applyNumberFormat="1" applyFont="1" applyFill="1" applyBorder="1" applyAlignment="1">
      <alignment horizontal="center" vertical="center" wrapText="1"/>
    </xf>
    <xf numFmtId="3" fontId="8" fillId="2" borderId="30" xfId="0" applyNumberFormat="1" applyFont="1" applyFill="1" applyBorder="1" applyAlignment="1">
      <alignment horizontal="center" vertical="center" wrapText="1"/>
    </xf>
    <xf numFmtId="3" fontId="8" fillId="2" borderId="20" xfId="0" applyNumberFormat="1" applyFont="1" applyFill="1" applyBorder="1" applyAlignment="1">
      <alignment horizontal="center" vertical="center" wrapText="1"/>
    </xf>
    <xf numFmtId="3" fontId="0" fillId="2" borderId="33" xfId="0" applyNumberFormat="1" applyFont="1" applyFill="1" applyBorder="1" applyAlignment="1">
      <alignment/>
    </xf>
    <xf numFmtId="3" fontId="0" fillId="2" borderId="34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3" fontId="0" fillId="5" borderId="15" xfId="0" applyNumberFormat="1" applyFont="1" applyFill="1" applyBorder="1" applyAlignment="1">
      <alignment/>
    </xf>
    <xf numFmtId="3" fontId="0" fillId="2" borderId="35" xfId="0" applyNumberFormat="1" applyFont="1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3" fontId="0" fillId="2" borderId="37" xfId="0" applyNumberFormat="1" applyFon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5" borderId="18" xfId="0" applyNumberFormat="1" applyFont="1" applyFill="1" applyBorder="1" applyAlignment="1">
      <alignment/>
    </xf>
    <xf numFmtId="3" fontId="0" fillId="2" borderId="53" xfId="0" applyNumberFormat="1" applyFont="1" applyFill="1" applyBorder="1" applyAlignment="1">
      <alignment/>
    </xf>
    <xf numFmtId="3" fontId="0" fillId="2" borderId="30" xfId="0" applyNumberFormat="1" applyFont="1" applyFill="1" applyBorder="1" applyAlignment="1">
      <alignment/>
    </xf>
    <xf numFmtId="3" fontId="0" fillId="2" borderId="20" xfId="0" applyNumberFormat="1" applyFont="1" applyFill="1" applyBorder="1" applyAlignment="1">
      <alignment/>
    </xf>
    <xf numFmtId="3" fontId="6" fillId="3" borderId="23" xfId="0" applyNumberFormat="1" applyFont="1" applyFill="1" applyBorder="1" applyAlignment="1">
      <alignment/>
    </xf>
    <xf numFmtId="3" fontId="6" fillId="3" borderId="20" xfId="0" applyNumberFormat="1" applyFont="1" applyFill="1" applyBorder="1" applyAlignment="1">
      <alignment/>
    </xf>
    <xf numFmtId="3" fontId="6" fillId="3" borderId="19" xfId="0" applyNumberFormat="1" applyFont="1" applyFill="1" applyBorder="1" applyAlignment="1">
      <alignment/>
    </xf>
    <xf numFmtId="3" fontId="4" fillId="2" borderId="23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43" xfId="0" applyNumberFormat="1" applyFont="1" applyFill="1" applyBorder="1" applyAlignment="1">
      <alignment horizontal="center" vertical="center"/>
    </xf>
    <xf numFmtId="3" fontId="7" fillId="2" borderId="58" xfId="0" applyNumberFormat="1" applyFont="1" applyFill="1" applyBorder="1" applyAlignment="1">
      <alignment horizontal="center" vertical="center" wrapText="1"/>
    </xf>
    <xf numFmtId="3" fontId="7" fillId="2" borderId="59" xfId="0" applyNumberFormat="1" applyFont="1" applyFill="1" applyBorder="1" applyAlignment="1">
      <alignment horizontal="center" vertical="center" wrapText="1"/>
    </xf>
    <xf numFmtId="3" fontId="7" fillId="2" borderId="41" xfId="0" applyNumberFormat="1" applyFont="1" applyFill="1" applyBorder="1" applyAlignment="1">
      <alignment horizontal="center" vertical="center" wrapText="1"/>
    </xf>
    <xf numFmtId="3" fontId="7" fillId="2" borderId="60" xfId="0" applyNumberFormat="1" applyFont="1" applyFill="1" applyBorder="1" applyAlignment="1">
      <alignment horizontal="center" vertical="center" wrapText="1"/>
    </xf>
    <xf numFmtId="3" fontId="7" fillId="2" borderId="61" xfId="0" applyNumberFormat="1" applyFont="1" applyFill="1" applyBorder="1" applyAlignment="1">
      <alignment horizontal="center" vertical="center" wrapText="1"/>
    </xf>
    <xf numFmtId="3" fontId="7" fillId="2" borderId="62" xfId="0" applyNumberFormat="1" applyFont="1" applyFill="1" applyBorder="1" applyAlignment="1">
      <alignment horizontal="center" vertical="center" wrapText="1"/>
    </xf>
    <xf numFmtId="3" fontId="7" fillId="2" borderId="63" xfId="0" applyNumberFormat="1" applyFont="1" applyFill="1" applyBorder="1" applyAlignment="1">
      <alignment horizontal="center" vertical="center" wrapText="1"/>
    </xf>
    <xf numFmtId="3" fontId="7" fillId="2" borderId="64" xfId="0" applyNumberFormat="1" applyFont="1" applyFill="1" applyBorder="1" applyAlignment="1">
      <alignment horizontal="center" vertical="center" wrapText="1"/>
    </xf>
    <xf numFmtId="3" fontId="19" fillId="2" borderId="58" xfId="0" applyNumberFormat="1" applyFont="1" applyFill="1" applyBorder="1" applyAlignment="1">
      <alignment horizontal="center" vertical="center" wrapText="1"/>
    </xf>
    <xf numFmtId="3" fontId="19" fillId="2" borderId="59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Alignment="1">
      <alignment vertical="center" wrapText="1"/>
    </xf>
    <xf numFmtId="3" fontId="7" fillId="2" borderId="58" xfId="0" applyNumberFormat="1" applyFont="1" applyFill="1" applyBorder="1" applyAlignment="1">
      <alignment horizontal="left" vertical="center" wrapText="1"/>
    </xf>
    <xf numFmtId="3" fontId="7" fillId="2" borderId="59" xfId="0" applyNumberFormat="1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center"/>
    </xf>
    <xf numFmtId="3" fontId="7" fillId="2" borderId="23" xfId="0" applyNumberFormat="1" applyFont="1" applyFill="1" applyBorder="1" applyAlignment="1">
      <alignment horizontal="center"/>
    </xf>
    <xf numFmtId="3" fontId="7" fillId="2" borderId="43" xfId="0" applyNumberFormat="1" applyFont="1" applyFill="1" applyBorder="1" applyAlignment="1">
      <alignment horizontal="center"/>
    </xf>
    <xf numFmtId="3" fontId="7" fillId="2" borderId="44" xfId="0" applyNumberFormat="1" applyFont="1" applyFill="1" applyBorder="1" applyAlignment="1">
      <alignment horizontal="center"/>
    </xf>
    <xf numFmtId="3" fontId="7" fillId="2" borderId="58" xfId="0" applyNumberFormat="1" applyFont="1" applyFill="1" applyBorder="1" applyAlignment="1">
      <alignment horizontal="left" vertical="center"/>
    </xf>
    <xf numFmtId="3" fontId="7" fillId="2" borderId="7" xfId="0" applyNumberFormat="1" applyFont="1" applyFill="1" applyBorder="1" applyAlignment="1">
      <alignment horizontal="left" vertical="center"/>
    </xf>
    <xf numFmtId="3" fontId="7" fillId="2" borderId="59" xfId="0" applyNumberFormat="1" applyFont="1" applyFill="1" applyBorder="1" applyAlignment="1">
      <alignment horizontal="left" vertical="center"/>
    </xf>
    <xf numFmtId="3" fontId="13" fillId="2" borderId="11" xfId="0" applyNumberFormat="1" applyFont="1" applyFill="1" applyBorder="1" applyAlignment="1">
      <alignment horizontal="center" vertical="center"/>
    </xf>
    <xf numFmtId="3" fontId="13" fillId="2" borderId="23" xfId="0" applyNumberFormat="1" applyFont="1" applyFill="1" applyBorder="1" applyAlignment="1">
      <alignment horizontal="center" vertical="center"/>
    </xf>
    <xf numFmtId="3" fontId="13" fillId="2" borderId="43" xfId="0" applyNumberFormat="1" applyFont="1" applyFill="1" applyBorder="1" applyAlignment="1">
      <alignment horizontal="center" vertical="center"/>
    </xf>
    <xf numFmtId="3" fontId="13" fillId="2" borderId="44" xfId="0" applyNumberFormat="1" applyFont="1" applyFill="1" applyBorder="1" applyAlignment="1">
      <alignment horizontal="center" vertical="center"/>
    </xf>
    <xf numFmtId="3" fontId="12" fillId="2" borderId="26" xfId="0" applyNumberFormat="1" applyFont="1" applyFill="1" applyBorder="1" applyAlignment="1">
      <alignment horizontal="center" vertical="center"/>
    </xf>
    <xf numFmtId="3" fontId="12" fillId="2" borderId="65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 wrapText="1"/>
    </xf>
    <xf numFmtId="3" fontId="11" fillId="2" borderId="66" xfId="0" applyNumberFormat="1" applyFont="1" applyFill="1" applyBorder="1" applyAlignment="1">
      <alignment horizontal="center" vertical="center" wrapText="1"/>
    </xf>
    <xf numFmtId="3" fontId="11" fillId="2" borderId="65" xfId="0" applyNumberFormat="1" applyFont="1" applyFill="1" applyBorder="1" applyAlignment="1">
      <alignment horizontal="center" vertical="center" wrapText="1"/>
    </xf>
    <xf numFmtId="3" fontId="11" fillId="2" borderId="67" xfId="0" applyNumberFormat="1" applyFont="1" applyFill="1" applyBorder="1" applyAlignment="1">
      <alignment horizontal="center" vertical="center" wrapText="1"/>
    </xf>
    <xf numFmtId="3" fontId="11" fillId="2" borderId="68" xfId="0" applyNumberFormat="1" applyFont="1" applyFill="1" applyBorder="1" applyAlignment="1">
      <alignment horizontal="center" vertical="center" wrapText="1"/>
    </xf>
    <xf numFmtId="3" fontId="8" fillId="2" borderId="41" xfId="0" applyNumberFormat="1" applyFont="1" applyFill="1" applyBorder="1" applyAlignment="1">
      <alignment horizontal="center" vertical="center" wrapText="1"/>
    </xf>
    <xf numFmtId="3" fontId="8" fillId="2" borderId="37" xfId="0" applyNumberFormat="1" applyFont="1" applyFill="1" applyBorder="1" applyAlignment="1">
      <alignment horizontal="center" vertical="center" wrapText="1"/>
    </xf>
    <xf numFmtId="3" fontId="8" fillId="2" borderId="60" xfId="0" applyNumberFormat="1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63" xfId="0" applyNumberFormat="1" applyFont="1" applyFill="1" applyBorder="1" applyAlignment="1">
      <alignment horizontal="center" vertical="center" wrapText="1"/>
    </xf>
    <xf numFmtId="3" fontId="8" fillId="2" borderId="64" xfId="0" applyNumberFormat="1" applyFont="1" applyFill="1" applyBorder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 wrapText="1"/>
    </xf>
    <xf numFmtId="3" fontId="11" fillId="2" borderId="69" xfId="0" applyNumberFormat="1" applyFont="1" applyFill="1" applyBorder="1" applyAlignment="1">
      <alignment horizontal="center" vertical="center" wrapText="1"/>
    </xf>
    <xf numFmtId="3" fontId="11" fillId="2" borderId="70" xfId="0" applyNumberFormat="1" applyFont="1" applyFill="1" applyBorder="1" applyAlignment="1">
      <alignment horizontal="center" vertical="center" wrapText="1"/>
    </xf>
    <xf numFmtId="3" fontId="11" fillId="2" borderId="71" xfId="0" applyNumberFormat="1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horizontal="center" vertical="center" wrapText="1"/>
    </xf>
    <xf numFmtId="3" fontId="11" fillId="2" borderId="72" xfId="0" applyNumberFormat="1" applyFont="1" applyFill="1" applyBorder="1" applyAlignment="1">
      <alignment horizontal="center" vertical="center" wrapText="1"/>
    </xf>
    <xf numFmtId="3" fontId="0" fillId="9" borderId="0" xfId="0" applyNumberFormat="1" applyFill="1" applyAlignment="1">
      <alignment/>
    </xf>
    <xf numFmtId="3" fontId="25" fillId="2" borderId="0" xfId="0" applyNumberFormat="1" applyFont="1" applyFill="1" applyAlignment="1">
      <alignment/>
    </xf>
    <xf numFmtId="3" fontId="6" fillId="9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26" fillId="2" borderId="9" xfId="0" applyNumberFormat="1" applyFont="1" applyFill="1" applyBorder="1" applyAlignment="1">
      <alignment horizontal="center" vertical="center" wrapText="1"/>
    </xf>
    <xf numFmtId="3" fontId="0" fillId="2" borderId="46" xfId="0" applyNumberFormat="1" applyFill="1" applyBorder="1" applyAlignment="1">
      <alignment/>
    </xf>
    <xf numFmtId="3" fontId="0" fillId="2" borderId="73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6" fillId="3" borderId="1" xfId="0" applyNumberFormat="1" applyFont="1" applyFill="1" applyBorder="1" applyAlignment="1">
      <alignment horizontal="left"/>
    </xf>
    <xf numFmtId="3" fontId="6" fillId="3" borderId="12" xfId="0" applyNumberFormat="1" applyFont="1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3" fontId="0" fillId="9" borderId="0" xfId="0" applyNumberFormat="1" applyFill="1" applyAlignment="1">
      <alignment horizontal="centerContinuous" vertical="center"/>
    </xf>
    <xf numFmtId="3" fontId="12" fillId="9" borderId="0" xfId="0" applyNumberFormat="1" applyFont="1" applyFill="1" applyAlignment="1">
      <alignment horizontal="centerContinuous" vertical="center"/>
    </xf>
    <xf numFmtId="3" fontId="0" fillId="9" borderId="7" xfId="0" applyNumberFormat="1" applyFill="1" applyBorder="1" applyAlignment="1">
      <alignment/>
    </xf>
    <xf numFmtId="3" fontId="0" fillId="9" borderId="3" xfId="0" applyNumberFormat="1" applyFill="1" applyBorder="1" applyAlignment="1">
      <alignment/>
    </xf>
    <xf numFmtId="3" fontId="0" fillId="9" borderId="13" xfId="0" applyNumberFormat="1" applyFill="1" applyBorder="1" applyAlignment="1">
      <alignment/>
    </xf>
    <xf numFmtId="3" fontId="7" fillId="2" borderId="9" xfId="0" applyNumberFormat="1" applyFont="1" applyFill="1" applyBorder="1" applyAlignment="1">
      <alignment horizontal="center" vertical="center" wrapText="1"/>
    </xf>
    <xf numFmtId="3" fontId="0" fillId="9" borderId="13" xfId="0" applyNumberFormat="1" applyFill="1" applyBorder="1" applyAlignment="1">
      <alignment horizontal="right"/>
    </xf>
    <xf numFmtId="3" fontId="0" fillId="2" borderId="46" xfId="0" applyNumberFormat="1" applyFill="1" applyBorder="1" applyAlignment="1">
      <alignment horizontal="center"/>
    </xf>
    <xf numFmtId="3" fontId="0" fillId="2" borderId="73" xfId="0" applyNumberFormat="1" applyFill="1" applyBorder="1" applyAlignment="1">
      <alignment horizontal="center"/>
    </xf>
    <xf numFmtId="3" fontId="11" fillId="2" borderId="46" xfId="0" applyNumberFormat="1" applyFont="1" applyFill="1" applyBorder="1" applyAlignment="1">
      <alignment horizontal="center"/>
    </xf>
    <xf numFmtId="3" fontId="0" fillId="2" borderId="74" xfId="0" applyNumberFormat="1" applyFill="1" applyBorder="1" applyAlignment="1">
      <alignment horizontal="center"/>
    </xf>
    <xf numFmtId="3" fontId="0" fillId="2" borderId="45" xfId="0" applyNumberFormat="1" applyFill="1" applyBorder="1" applyAlignment="1">
      <alignment/>
    </xf>
    <xf numFmtId="3" fontId="27" fillId="9" borderId="0" xfId="0" applyNumberFormat="1" applyFont="1" applyFill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/>
    </xf>
    <xf numFmtId="3" fontId="8" fillId="2" borderId="5" xfId="0" applyNumberFormat="1" applyFont="1" applyFill="1" applyBorder="1" applyAlignment="1">
      <alignment horizontal="center"/>
    </xf>
    <xf numFmtId="3" fontId="0" fillId="9" borderId="5" xfId="0" applyNumberFormat="1" applyFill="1" applyBorder="1" applyAlignment="1">
      <alignment/>
    </xf>
    <xf numFmtId="3" fontId="0" fillId="9" borderId="0" xfId="0" applyNumberFormat="1" applyFill="1" applyAlignment="1">
      <alignment horizontal="center"/>
    </xf>
    <xf numFmtId="3" fontId="0" fillId="2" borderId="32" xfId="0" applyNumberFormat="1" applyFill="1" applyBorder="1" applyAlignment="1">
      <alignment horizontal="center"/>
    </xf>
    <xf numFmtId="3" fontId="0" fillId="2" borderId="19" xfId="0" applyNumberFormat="1" applyFill="1" applyBorder="1" applyAlignment="1">
      <alignment horizontal="center"/>
    </xf>
    <xf numFmtId="3" fontId="0" fillId="2" borderId="2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7" xfId="0" applyNumberFormat="1" applyFill="1" applyBorder="1" applyAlignment="1">
      <alignment/>
    </xf>
    <xf numFmtId="3" fontId="0" fillId="9" borderId="16" xfId="0" applyNumberFormat="1" applyFill="1" applyBorder="1" applyAlignment="1">
      <alignment horizontal="right"/>
    </xf>
    <xf numFmtId="3" fontId="6" fillId="3" borderId="22" xfId="0" applyNumberFormat="1" applyFont="1" applyFill="1" applyBorder="1" applyAlignment="1">
      <alignment horizontal="right"/>
    </xf>
    <xf numFmtId="3" fontId="6" fillId="3" borderId="29" xfId="0" applyNumberFormat="1" applyFont="1" applyFill="1" applyBorder="1" applyAlignment="1">
      <alignment horizontal="center"/>
    </xf>
    <xf numFmtId="3" fontId="6" fillId="3" borderId="38" xfId="0" applyNumberFormat="1" applyFont="1" applyFill="1" applyBorder="1" applyAlignment="1">
      <alignment horizontal="right"/>
    </xf>
    <xf numFmtId="3" fontId="6" fillId="3" borderId="1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/>
    </xf>
    <xf numFmtId="3" fontId="0" fillId="9" borderId="17" xfId="0" applyNumberFormat="1" applyFill="1" applyBorder="1" applyAlignment="1">
      <alignment/>
    </xf>
    <xf numFmtId="3" fontId="0" fillId="9" borderId="75" xfId="0" applyNumberFormat="1" applyFill="1" applyBorder="1" applyAlignment="1">
      <alignment horizontal="right"/>
    </xf>
    <xf numFmtId="3" fontId="6" fillId="9" borderId="0" xfId="0" applyNumberFormat="1" applyFont="1" applyFill="1" applyAlignment="1">
      <alignment horizontal="centerContinuous"/>
    </xf>
    <xf numFmtId="3" fontId="8" fillId="9" borderId="58" xfId="0" applyNumberFormat="1" applyFont="1" applyFill="1" applyBorder="1" applyAlignment="1">
      <alignment/>
    </xf>
    <xf numFmtId="3" fontId="8" fillId="9" borderId="28" xfId="0" applyNumberFormat="1" applyFont="1" applyFill="1" applyBorder="1" applyAlignment="1">
      <alignment/>
    </xf>
    <xf numFmtId="3" fontId="0" fillId="9" borderId="5" xfId="0" applyNumberFormat="1" applyFont="1" applyFill="1" applyBorder="1" applyAlignment="1">
      <alignment horizontal="right"/>
    </xf>
    <xf numFmtId="3" fontId="0" fillId="9" borderId="14" xfId="0" applyNumberFormat="1" applyFill="1" applyBorder="1" applyAlignment="1">
      <alignment horizontal="right"/>
    </xf>
    <xf numFmtId="3" fontId="0" fillId="9" borderId="42" xfId="0" applyNumberFormat="1" applyFill="1" applyBorder="1" applyAlignment="1">
      <alignment horizontal="right"/>
    </xf>
    <xf numFmtId="3" fontId="0" fillId="3" borderId="3" xfId="0" applyNumberFormat="1" applyFont="1" applyFill="1" applyBorder="1" applyAlignment="1">
      <alignment/>
    </xf>
    <xf numFmtId="3" fontId="0" fillId="9" borderId="14" xfId="0" applyNumberFormat="1" applyFill="1" applyBorder="1" applyAlignment="1">
      <alignment/>
    </xf>
    <xf numFmtId="3" fontId="0" fillId="9" borderId="42" xfId="0" applyNumberFormat="1" applyFill="1" applyBorder="1" applyAlignment="1">
      <alignment/>
    </xf>
    <xf numFmtId="3" fontId="0" fillId="9" borderId="9" xfId="0" applyNumberFormat="1" applyFill="1" applyBorder="1" applyAlignment="1">
      <alignment/>
    </xf>
    <xf numFmtId="3" fontId="0" fillId="9" borderId="57" xfId="0" applyNumberFormat="1" applyFill="1" applyBorder="1" applyAlignment="1">
      <alignment/>
    </xf>
    <xf numFmtId="3" fontId="28" fillId="9" borderId="1" xfId="0" applyNumberFormat="1" applyFont="1" applyFill="1" applyBorder="1" applyAlignment="1">
      <alignment horizontal="center" vertical="center"/>
    </xf>
    <xf numFmtId="3" fontId="8" fillId="9" borderId="11" xfId="0" applyNumberFormat="1" applyFont="1" applyFill="1" applyBorder="1" applyAlignment="1">
      <alignment horizontal="center" vertical="center" wrapText="1"/>
    </xf>
    <xf numFmtId="3" fontId="8" fillId="9" borderId="1" xfId="0" applyNumberFormat="1" applyFont="1" applyFill="1" applyBorder="1" applyAlignment="1">
      <alignment horizontal="center" vertical="center" wrapText="1"/>
    </xf>
    <xf numFmtId="3" fontId="0" fillId="9" borderId="14" xfId="0" applyNumberFormat="1" applyFont="1" applyFill="1" applyBorder="1" applyAlignment="1">
      <alignment horizontal="right" vertical="center" wrapText="1"/>
    </xf>
    <xf numFmtId="2" fontId="0" fillId="9" borderId="31" xfId="0" applyNumberFormat="1" applyFill="1" applyBorder="1" applyAlignment="1">
      <alignment/>
    </xf>
    <xf numFmtId="2" fontId="0" fillId="9" borderId="3" xfId="0" applyNumberFormat="1" applyFill="1" applyBorder="1" applyAlignment="1">
      <alignment/>
    </xf>
    <xf numFmtId="3" fontId="0" fillId="9" borderId="28" xfId="0" applyNumberFormat="1" applyFill="1" applyBorder="1" applyAlignment="1">
      <alignment/>
    </xf>
    <xf numFmtId="3" fontId="0" fillId="9" borderId="76" xfId="0" applyNumberFormat="1" applyFont="1" applyFill="1" applyBorder="1" applyAlignment="1">
      <alignment horizontal="right" vertical="center" wrapText="1"/>
    </xf>
    <xf numFmtId="2" fontId="0" fillId="9" borderId="7" xfId="0" applyNumberFormat="1" applyFill="1" applyBorder="1" applyAlignment="1">
      <alignment/>
    </xf>
    <xf numFmtId="3" fontId="6" fillId="3" borderId="28" xfId="0" applyNumberFormat="1" applyFont="1" applyFill="1" applyBorder="1" applyAlignment="1">
      <alignment/>
    </xf>
    <xf numFmtId="3" fontId="6" fillId="3" borderId="29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/>
    </xf>
    <xf numFmtId="3" fontId="29" fillId="9" borderId="0" xfId="0" applyNumberFormat="1" applyFont="1" applyFill="1" applyAlignment="1">
      <alignment/>
    </xf>
    <xf numFmtId="3" fontId="4" fillId="9" borderId="0" xfId="0" applyNumberFormat="1" applyFont="1" applyFill="1" applyAlignment="1">
      <alignment/>
    </xf>
    <xf numFmtId="4" fontId="4" fillId="9" borderId="0" xfId="0" applyNumberFormat="1" applyFont="1" applyFill="1" applyAlignment="1">
      <alignment horizontal="left"/>
    </xf>
    <xf numFmtId="3" fontId="4" fillId="9" borderId="0" xfId="0" applyNumberFormat="1" applyFont="1" applyFill="1" applyAlignment="1">
      <alignment horizontal="left"/>
    </xf>
    <xf numFmtId="3" fontId="7" fillId="2" borderId="58" xfId="0" applyNumberFormat="1" applyFont="1" applyFill="1" applyBorder="1" applyAlignment="1">
      <alignment horizontal="center" vertical="center"/>
    </xf>
    <xf numFmtId="3" fontId="7" fillId="2" borderId="59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 wrapText="1"/>
    </xf>
    <xf numFmtId="3" fontId="8" fillId="2" borderId="77" xfId="0" applyNumberFormat="1" applyFont="1" applyFill="1" applyBorder="1" applyAlignment="1">
      <alignment horizontal="center" vertical="center" wrapText="1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61" xfId="0" applyNumberFormat="1" applyFont="1" applyFill="1" applyBorder="1" applyAlignment="1">
      <alignment horizontal="center" vertical="center" wrapText="1"/>
    </xf>
    <xf numFmtId="3" fontId="8" fillId="2" borderId="62" xfId="0" applyNumberFormat="1" applyFont="1" applyFill="1" applyBorder="1" applyAlignment="1">
      <alignment horizontal="center" vertical="center" wrapText="1"/>
    </xf>
    <xf numFmtId="3" fontId="8" fillId="2" borderId="54" xfId="0" applyNumberFormat="1" applyFont="1" applyFill="1" applyBorder="1" applyAlignment="1">
      <alignment horizontal="center" vertical="center" wrapText="1"/>
    </xf>
    <xf numFmtId="3" fontId="12" fillId="9" borderId="23" xfId="0" applyNumberFormat="1" applyFont="1" applyFill="1" applyBorder="1" applyAlignment="1">
      <alignment horizontal="justify" vertical="center" wrapText="1"/>
    </xf>
    <xf numFmtId="3" fontId="12" fillId="9" borderId="43" xfId="0" applyNumberFormat="1" applyFont="1" applyFill="1" applyBorder="1" applyAlignment="1">
      <alignment horizontal="justify" vertical="center" wrapText="1"/>
    </xf>
    <xf numFmtId="3" fontId="8" fillId="2" borderId="58" xfId="0" applyNumberFormat="1" applyFont="1" applyFill="1" applyBorder="1" applyAlignment="1">
      <alignment horizontal="center" vertical="center"/>
    </xf>
    <xf numFmtId="3" fontId="8" fillId="2" borderId="59" xfId="0" applyNumberFormat="1" applyFont="1" applyFill="1" applyBorder="1" applyAlignment="1">
      <alignment horizontal="center" vertical="center"/>
    </xf>
    <xf numFmtId="3" fontId="12" fillId="2" borderId="26" xfId="0" applyNumberFormat="1" applyFont="1" applyFill="1" applyBorder="1" applyAlignment="1">
      <alignment horizontal="center" vertical="center" wrapText="1"/>
    </xf>
    <xf numFmtId="3" fontId="12" fillId="2" borderId="66" xfId="0" applyNumberFormat="1" applyFont="1" applyFill="1" applyBorder="1" applyAlignment="1">
      <alignment horizontal="center" vertical="center" wrapText="1"/>
    </xf>
    <xf numFmtId="3" fontId="12" fillId="2" borderId="65" xfId="0" applyNumberFormat="1" applyFont="1" applyFill="1" applyBorder="1" applyAlignment="1">
      <alignment horizontal="center" vertical="center" wrapText="1"/>
    </xf>
    <xf numFmtId="3" fontId="8" fillId="2" borderId="58" xfId="0" applyNumberFormat="1" applyFont="1" applyFill="1" applyBorder="1" applyAlignment="1">
      <alignment horizontal="center" vertical="center" wrapText="1"/>
    </xf>
    <xf numFmtId="3" fontId="8" fillId="2" borderId="28" xfId="0" applyNumberFormat="1" applyFont="1" applyFill="1" applyBorder="1" applyAlignment="1">
      <alignment horizontal="center" vertical="center" wrapText="1"/>
    </xf>
    <xf numFmtId="3" fontId="0" fillId="9" borderId="41" xfId="0" applyNumberFormat="1" applyFont="1" applyFill="1" applyBorder="1" applyAlignment="1">
      <alignment horizontal="center" vertical="center"/>
    </xf>
    <xf numFmtId="3" fontId="0" fillId="9" borderId="60" xfId="0" applyNumberFormat="1" applyFont="1" applyFill="1" applyBorder="1" applyAlignment="1">
      <alignment horizontal="center" vertical="center"/>
    </xf>
    <xf numFmtId="3" fontId="0" fillId="9" borderId="77" xfId="0" applyNumberFormat="1" applyFont="1" applyFill="1" applyBorder="1" applyAlignment="1">
      <alignment horizontal="center" vertical="center"/>
    </xf>
    <xf numFmtId="3" fontId="0" fillId="9" borderId="78" xfId="0" applyNumberFormat="1" applyFont="1" applyFill="1" applyBorder="1" applyAlignment="1">
      <alignment horizontal="center" vertical="center"/>
    </xf>
    <xf numFmtId="3" fontId="0" fillId="9" borderId="63" xfId="0" applyNumberFormat="1" applyFont="1" applyFill="1" applyBorder="1" applyAlignment="1">
      <alignment horizontal="center" vertical="center"/>
    </xf>
    <xf numFmtId="3" fontId="0" fillId="9" borderId="64" xfId="0" applyNumberFormat="1" applyFont="1" applyFill="1" applyBorder="1" applyAlignment="1">
      <alignment horizontal="center" vertical="center"/>
    </xf>
    <xf numFmtId="3" fontId="0" fillId="0" borderId="58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left"/>
    </xf>
    <xf numFmtId="3" fontId="4" fillId="9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6" fillId="0" borderId="36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6" xfId="0" applyFont="1" applyBorder="1" applyAlignment="1">
      <alignment horizontal="left" inden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5" xfId="0" applyFont="1" applyBorder="1" applyAlignment="1">
      <alignment horizontal="left" indent="1"/>
    </xf>
    <xf numFmtId="0" fontId="24" fillId="0" borderId="5" xfId="0" applyFont="1" applyBorder="1" applyAlignment="1">
      <alignment horizontal="left" indent="1"/>
    </xf>
    <xf numFmtId="0" fontId="17" fillId="0" borderId="5" xfId="0" applyFont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0" fillId="10" borderId="8" xfId="0" applyFont="1" applyFill="1" applyBorder="1" applyAlignment="1">
      <alignment/>
    </xf>
    <xf numFmtId="0" fontId="0" fillId="10" borderId="9" xfId="0" applyFont="1" applyFill="1" applyBorder="1" applyAlignment="1">
      <alignment/>
    </xf>
    <xf numFmtId="0" fontId="6" fillId="10" borderId="9" xfId="0" applyFont="1" applyFill="1" applyBorder="1" applyAlignment="1">
      <alignment horizontal="left" indent="1"/>
    </xf>
    <xf numFmtId="0" fontId="0" fillId="10" borderId="4" xfId="0" applyFont="1" applyFill="1" applyBorder="1" applyAlignment="1">
      <alignment/>
    </xf>
    <xf numFmtId="0" fontId="0" fillId="10" borderId="5" xfId="0" applyFont="1" applyFill="1" applyBorder="1" applyAlignment="1">
      <alignment/>
    </xf>
    <xf numFmtId="0" fontId="6" fillId="10" borderId="5" xfId="0" applyFont="1" applyFill="1" applyBorder="1" applyAlignment="1">
      <alignment horizontal="left" indent="1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left" wrapText="1" indent="1"/>
    </xf>
    <xf numFmtId="0" fontId="21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0" fillId="0" borderId="6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wrapText="1" indent="1"/>
    </xf>
    <xf numFmtId="0" fontId="0" fillId="0" borderId="9" xfId="0" applyFont="1" applyBorder="1" applyAlignment="1">
      <alignment/>
    </xf>
    <xf numFmtId="0" fontId="20" fillId="0" borderId="6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left" vertical="center" wrapText="1" indent="1"/>
    </xf>
    <xf numFmtId="0" fontId="20" fillId="0" borderId="5" xfId="0" applyFont="1" applyBorder="1" applyAlignment="1">
      <alignment horizontal="left" vertical="center" wrapText="1"/>
    </xf>
    <xf numFmtId="0" fontId="0" fillId="10" borderId="0" xfId="0" applyFont="1" applyFill="1" applyAlignment="1">
      <alignment/>
    </xf>
    <xf numFmtId="0" fontId="6" fillId="10" borderId="0" xfId="0" applyFont="1" applyFill="1" applyAlignment="1">
      <alignment horizontal="left" inden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80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6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28575</xdr:rowOff>
    </xdr:from>
    <xdr:to>
      <xdr:col>1</xdr:col>
      <xdr:colOff>0</xdr:colOff>
      <xdr:row>35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9050" y="6172200"/>
          <a:ext cx="819150" cy="28575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="85" zoomScaleNormal="85" workbookViewId="0" topLeftCell="A4">
      <selection activeCell="D23" sqref="D23"/>
    </sheetView>
  </sheetViews>
  <sheetFormatPr defaultColWidth="9.00390625" defaultRowHeight="12.75"/>
  <cols>
    <col min="1" max="1" width="10.75390625" style="1" customWidth="1"/>
    <col min="2" max="2" width="11.625" style="1" customWidth="1"/>
    <col min="3" max="4" width="9.25390625" style="1" customWidth="1"/>
    <col min="5" max="6" width="10.00390625" style="1" customWidth="1"/>
    <col min="7" max="7" width="10.25390625" style="1" customWidth="1"/>
    <col min="8" max="9" width="9.625" style="1" customWidth="1"/>
    <col min="10" max="10" width="9.75390625" style="1" customWidth="1"/>
    <col min="11" max="11" width="8.75390625" style="1" customWidth="1"/>
    <col min="12" max="12" width="8.875" style="1" customWidth="1"/>
    <col min="13" max="13" width="8.75390625" style="1" customWidth="1"/>
    <col min="14" max="14" width="10.375" style="1" customWidth="1"/>
    <col min="15" max="15" width="7.25390625" style="1" customWidth="1"/>
    <col min="16" max="16" width="11.375" style="1" customWidth="1"/>
    <col min="17" max="17" width="7.25390625" style="1" customWidth="1"/>
    <col min="18" max="16384" width="8.875" style="1" customWidth="1"/>
  </cols>
  <sheetData>
    <row r="1" spans="1:15" ht="27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3"/>
      <c r="O1" s="3"/>
    </row>
    <row r="2" spans="1:15" ht="27" customHeigh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  <c r="O2" s="3"/>
    </row>
    <row r="3" spans="1:10" ht="15.75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</row>
    <row r="4" spans="5:11" ht="15">
      <c r="E4" s="7"/>
      <c r="F4" s="7"/>
      <c r="G4" s="7"/>
      <c r="H4" s="7"/>
      <c r="I4" s="7"/>
      <c r="J4" s="7"/>
      <c r="K4" s="8"/>
    </row>
    <row r="5" spans="1:10" ht="12.75" customHeight="1" thickBot="1">
      <c r="A5" s="9" t="s">
        <v>3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s="11" customFormat="1" ht="29.25" customHeight="1" thickBot="1">
      <c r="A6" s="12" t="s">
        <v>4</v>
      </c>
      <c r="B6" s="79" t="s">
        <v>5</v>
      </c>
      <c r="C6" s="80"/>
      <c r="D6" s="13" t="s">
        <v>6</v>
      </c>
      <c r="E6" s="14" t="s">
        <v>7</v>
      </c>
      <c r="F6" s="81" t="s">
        <v>8</v>
      </c>
      <c r="G6" s="80"/>
      <c r="H6" s="13" t="s">
        <v>9</v>
      </c>
      <c r="I6" s="13" t="s">
        <v>10</v>
      </c>
      <c r="J6" s="15" t="s">
        <v>11</v>
      </c>
    </row>
    <row r="7" spans="1:18" ht="12.75" customHeight="1">
      <c r="A7" s="17" t="s">
        <v>12</v>
      </c>
      <c r="B7" s="18">
        <v>1</v>
      </c>
      <c r="C7" s="19">
        <v>1</v>
      </c>
      <c r="D7" s="19"/>
      <c r="E7" s="19"/>
      <c r="F7" s="20"/>
      <c r="G7" s="20"/>
      <c r="H7" s="20"/>
      <c r="I7" s="21"/>
      <c r="J7" s="22">
        <f aca="true" t="shared" si="0" ref="J7:J14">SUM(B7:I7)</f>
        <v>2</v>
      </c>
      <c r="N7" s="8"/>
      <c r="O7" s="8"/>
      <c r="P7" s="8"/>
      <c r="Q7" s="8"/>
      <c r="R7" s="8"/>
    </row>
    <row r="8" spans="1:18" ht="12.75" customHeight="1">
      <c r="A8" s="17" t="s">
        <v>13</v>
      </c>
      <c r="B8" s="18">
        <v>1</v>
      </c>
      <c r="C8" s="19"/>
      <c r="D8" s="19"/>
      <c r="E8" s="19"/>
      <c r="F8" s="20"/>
      <c r="G8" s="20">
        <v>1</v>
      </c>
      <c r="H8" s="20"/>
      <c r="I8" s="21"/>
      <c r="J8" s="22">
        <f t="shared" si="0"/>
        <v>2</v>
      </c>
      <c r="N8" s="8"/>
      <c r="O8" s="8"/>
      <c r="P8" s="8"/>
      <c r="Q8" s="8"/>
      <c r="R8" s="8"/>
    </row>
    <row r="9" spans="1:18" ht="12.75" customHeight="1">
      <c r="A9" s="17" t="s">
        <v>14</v>
      </c>
      <c r="B9" s="18"/>
      <c r="D9" s="18">
        <v>1</v>
      </c>
      <c r="E9" s="19"/>
      <c r="F9" s="20">
        <v>1</v>
      </c>
      <c r="G9" s="20">
        <v>1</v>
      </c>
      <c r="H9" s="20"/>
      <c r="I9" s="21"/>
      <c r="J9" s="22">
        <f t="shared" si="0"/>
        <v>3</v>
      </c>
      <c r="N9" s="8"/>
      <c r="O9" s="8"/>
      <c r="P9" s="8"/>
      <c r="Q9" s="8"/>
      <c r="R9" s="8"/>
    </row>
    <row r="10" spans="1:18" ht="12.75" customHeight="1">
      <c r="A10" s="17" t="s">
        <v>15</v>
      </c>
      <c r="B10" s="18"/>
      <c r="C10" s="23"/>
      <c r="D10" s="19"/>
      <c r="E10" s="19"/>
      <c r="F10" s="20"/>
      <c r="G10" s="20">
        <v>1</v>
      </c>
      <c r="H10" s="20"/>
      <c r="I10" s="21"/>
      <c r="J10" s="22">
        <f t="shared" si="0"/>
        <v>1</v>
      </c>
      <c r="N10" s="8"/>
      <c r="O10" s="8"/>
      <c r="P10" s="8"/>
      <c r="Q10" s="8"/>
      <c r="R10" s="8"/>
    </row>
    <row r="11" spans="1:10" ht="12.75" customHeight="1">
      <c r="A11" s="17" t="s">
        <v>16</v>
      </c>
      <c r="B11" s="18">
        <v>1</v>
      </c>
      <c r="C11" s="19"/>
      <c r="D11" s="19">
        <v>1</v>
      </c>
      <c r="E11" s="19"/>
      <c r="F11" s="20">
        <v>1</v>
      </c>
      <c r="G11" s="20"/>
      <c r="H11" s="20"/>
      <c r="I11" s="21"/>
      <c r="J11" s="22">
        <f t="shared" si="0"/>
        <v>3</v>
      </c>
    </row>
    <row r="12" spans="1:10" s="24" customFormat="1" ht="12.75" customHeight="1">
      <c r="A12" s="17" t="s">
        <v>17</v>
      </c>
      <c r="B12" s="18"/>
      <c r="C12" s="19">
        <v>0.9</v>
      </c>
      <c r="D12" s="19"/>
      <c r="E12" s="19"/>
      <c r="F12" s="25">
        <v>1</v>
      </c>
      <c r="G12" s="25">
        <v>1</v>
      </c>
      <c r="H12" s="26"/>
      <c r="I12" s="21">
        <v>0.75</v>
      </c>
      <c r="J12" s="22">
        <f t="shared" si="0"/>
        <v>3.65</v>
      </c>
    </row>
    <row r="13" spans="1:10" ht="12.75" customHeight="1" thickBot="1">
      <c r="A13" s="27" t="s">
        <v>18</v>
      </c>
      <c r="B13" s="28">
        <v>2</v>
      </c>
      <c r="C13" s="29">
        <v>9</v>
      </c>
      <c r="D13" s="29">
        <v>1</v>
      </c>
      <c r="E13" s="29">
        <v>2</v>
      </c>
      <c r="F13" s="30">
        <v>15</v>
      </c>
      <c r="G13" s="30">
        <v>17</v>
      </c>
      <c r="H13" s="30">
        <v>3</v>
      </c>
      <c r="I13" s="30"/>
      <c r="J13" s="22">
        <f t="shared" si="0"/>
        <v>49</v>
      </c>
    </row>
    <row r="14" spans="1:10" ht="12.75" customHeight="1" thickBot="1">
      <c r="A14" s="31" t="s">
        <v>11</v>
      </c>
      <c r="B14" s="32">
        <f aca="true" t="shared" si="1" ref="B14:I14">SUM(B7:B13)</f>
        <v>5</v>
      </c>
      <c r="C14" s="32">
        <f t="shared" si="1"/>
        <v>10.9</v>
      </c>
      <c r="D14" s="32">
        <f t="shared" si="1"/>
        <v>3</v>
      </c>
      <c r="E14" s="32">
        <f t="shared" si="1"/>
        <v>2</v>
      </c>
      <c r="F14" s="32">
        <f t="shared" si="1"/>
        <v>18</v>
      </c>
      <c r="G14" s="32">
        <f t="shared" si="1"/>
        <v>21</v>
      </c>
      <c r="H14" s="32">
        <f t="shared" si="1"/>
        <v>3</v>
      </c>
      <c r="I14" s="32">
        <f t="shared" si="1"/>
        <v>0.75</v>
      </c>
      <c r="J14" s="33">
        <f t="shared" si="0"/>
        <v>63.65</v>
      </c>
    </row>
    <row r="15" ht="12.75" customHeight="1"/>
    <row r="16" ht="12.75" customHeight="1">
      <c r="G16" s="34"/>
    </row>
    <row r="17" ht="12.75" customHeight="1"/>
    <row r="18" ht="12.75" customHeight="1"/>
    <row r="19" spans="1:4" ht="12.75" customHeight="1">
      <c r="A19" s="36"/>
      <c r="B19" s="36"/>
      <c r="C19" s="36"/>
      <c r="D19" s="37"/>
    </row>
    <row r="20" spans="2:10" ht="18.75" customHeight="1">
      <c r="B20" s="36"/>
      <c r="C20" s="36"/>
      <c r="D20" s="37"/>
      <c r="E20" s="82" t="s">
        <v>19</v>
      </c>
      <c r="F20" s="82"/>
      <c r="G20" s="82"/>
      <c r="H20" s="82"/>
      <c r="I20" s="8"/>
      <c r="J20" s="8"/>
    </row>
    <row r="21" spans="1:12" s="8" customFormat="1" ht="15" customHeight="1">
      <c r="A21" s="83" t="s">
        <v>20</v>
      </c>
      <c r="B21" s="83"/>
      <c r="C21" s="83"/>
      <c r="D21" s="37"/>
      <c r="E21" s="82"/>
      <c r="F21" s="82"/>
      <c r="G21" s="82"/>
      <c r="H21" s="82"/>
      <c r="J21" s="35" t="s">
        <v>21</v>
      </c>
      <c r="K21" s="35"/>
      <c r="L21" s="35"/>
    </row>
    <row r="22" spans="1:10" s="8" customFormat="1" ht="15" customHeight="1">
      <c r="A22" s="83"/>
      <c r="B22" s="83"/>
      <c r="C22" s="83"/>
      <c r="D22" s="37"/>
      <c r="E22" s="37"/>
      <c r="F22" s="37"/>
      <c r="G22" s="37"/>
      <c r="H22" s="37"/>
      <c r="J22" s="5"/>
    </row>
    <row r="23" spans="1:10" ht="12.75" customHeight="1" thickBot="1">
      <c r="A23" s="9" t="s">
        <v>22</v>
      </c>
      <c r="E23" s="9" t="s">
        <v>23</v>
      </c>
      <c r="F23" s="38"/>
      <c r="G23" s="38"/>
      <c r="J23" s="9" t="s">
        <v>24</v>
      </c>
    </row>
    <row r="24" spans="1:13" s="39" customFormat="1" ht="24.75" customHeight="1" thickBot="1">
      <c r="A24" s="15" t="s">
        <v>25</v>
      </c>
      <c r="B24" s="40" t="s">
        <v>26</v>
      </c>
      <c r="E24" s="41" t="s">
        <v>4</v>
      </c>
      <c r="F24" s="13" t="s">
        <v>27</v>
      </c>
      <c r="G24" s="42" t="s">
        <v>28</v>
      </c>
      <c r="H24" s="43" t="s">
        <v>29</v>
      </c>
      <c r="J24" s="41" t="s">
        <v>4</v>
      </c>
      <c r="K24" s="13" t="s">
        <v>30</v>
      </c>
      <c r="L24" s="44" t="s">
        <v>31</v>
      </c>
      <c r="M24" s="45"/>
    </row>
    <row r="25" spans="1:12" ht="12.75" customHeight="1">
      <c r="A25" s="46" t="s">
        <v>32</v>
      </c>
      <c r="B25" s="47">
        <v>1076</v>
      </c>
      <c r="E25" s="48" t="s">
        <v>12</v>
      </c>
      <c r="F25" s="49">
        <v>38</v>
      </c>
      <c r="G25" s="50">
        <v>1225</v>
      </c>
      <c r="H25" s="51">
        <v>52</v>
      </c>
      <c r="I25" s="34"/>
      <c r="J25" s="52" t="s">
        <v>12</v>
      </c>
      <c r="K25" s="53">
        <v>8</v>
      </c>
      <c r="L25" s="54"/>
    </row>
    <row r="26" spans="1:12" ht="12.75" customHeight="1">
      <c r="A26" s="46" t="s">
        <v>33</v>
      </c>
      <c r="B26" s="47">
        <v>4289</v>
      </c>
      <c r="E26" s="48" t="s">
        <v>13</v>
      </c>
      <c r="F26" s="49">
        <v>3</v>
      </c>
      <c r="G26" s="50">
        <v>70</v>
      </c>
      <c r="H26" s="51">
        <v>5</v>
      </c>
      <c r="J26" s="52" t="s">
        <v>13</v>
      </c>
      <c r="K26" s="53">
        <v>3</v>
      </c>
      <c r="L26" s="54"/>
    </row>
    <row r="27" spans="1:12" ht="12.75" customHeight="1">
      <c r="A27" s="46" t="s">
        <v>34</v>
      </c>
      <c r="B27" s="47">
        <v>1794</v>
      </c>
      <c r="E27" s="48" t="s">
        <v>14</v>
      </c>
      <c r="F27" s="49">
        <v>13</v>
      </c>
      <c r="G27" s="50">
        <v>168</v>
      </c>
      <c r="H27" s="51"/>
      <c r="J27" s="52" t="s">
        <v>14</v>
      </c>
      <c r="K27" s="53">
        <v>14</v>
      </c>
      <c r="L27" s="54"/>
    </row>
    <row r="28" spans="1:12" ht="12.75" customHeight="1">
      <c r="A28" s="46" t="s">
        <v>35</v>
      </c>
      <c r="B28" s="47">
        <v>2198</v>
      </c>
      <c r="E28" s="48" t="s">
        <v>16</v>
      </c>
      <c r="F28" s="49">
        <v>10</v>
      </c>
      <c r="G28" s="50">
        <v>72</v>
      </c>
      <c r="H28" s="51">
        <v>3</v>
      </c>
      <c r="J28" s="52" t="s">
        <v>16</v>
      </c>
      <c r="K28" s="53">
        <v>9</v>
      </c>
      <c r="L28" s="54"/>
    </row>
    <row r="29" spans="1:12" ht="12.75" customHeight="1">
      <c r="A29" s="46" t="s">
        <v>36</v>
      </c>
      <c r="B29" s="47">
        <v>3667</v>
      </c>
      <c r="E29" s="48" t="s">
        <v>17</v>
      </c>
      <c r="F29" s="49">
        <v>3</v>
      </c>
      <c r="G29" s="50">
        <v>225</v>
      </c>
      <c r="H29" s="51"/>
      <c r="J29" s="52" t="s">
        <v>15</v>
      </c>
      <c r="K29" s="53">
        <v>2</v>
      </c>
      <c r="L29" s="54"/>
    </row>
    <row r="30" spans="1:13" s="55" customFormat="1" ht="12.75" customHeight="1">
      <c r="A30" s="56" t="s">
        <v>37</v>
      </c>
      <c r="B30" s="57">
        <v>1177</v>
      </c>
      <c r="C30" s="58"/>
      <c r="D30" s="58"/>
      <c r="E30" s="59" t="s">
        <v>15</v>
      </c>
      <c r="F30" s="49"/>
      <c r="G30" s="50"/>
      <c r="H30" s="60"/>
      <c r="J30" s="52" t="s">
        <v>17</v>
      </c>
      <c r="K30" s="61">
        <v>8</v>
      </c>
      <c r="L30" s="62"/>
      <c r="M30" s="58"/>
    </row>
    <row r="31" spans="1:12" ht="12.75" customHeight="1" thickBot="1">
      <c r="A31" s="63" t="s">
        <v>38</v>
      </c>
      <c r="B31" s="64">
        <v>2400</v>
      </c>
      <c r="E31" s="65" t="s">
        <v>18</v>
      </c>
      <c r="F31" s="66">
        <v>295</v>
      </c>
      <c r="G31" s="67">
        <v>3638</v>
      </c>
      <c r="H31" s="68">
        <v>42</v>
      </c>
      <c r="J31" s="52" t="s">
        <v>18</v>
      </c>
      <c r="K31" s="69">
        <v>101</v>
      </c>
      <c r="L31" s="70">
        <v>7</v>
      </c>
    </row>
    <row r="32" spans="1:12" ht="12.75" customHeight="1" thickBot="1">
      <c r="A32" s="31" t="s">
        <v>11</v>
      </c>
      <c r="B32" s="71">
        <f>SUM(B25:B31)</f>
        <v>16601</v>
      </c>
      <c r="E32" s="31" t="s">
        <v>11</v>
      </c>
      <c r="F32" s="72">
        <f>SUM(F25:F31)</f>
        <v>362</v>
      </c>
      <c r="G32" s="73">
        <f>SUM(G25:G31)</f>
        <v>5398</v>
      </c>
      <c r="H32" s="74">
        <f>SUM(H25:H31)</f>
        <v>102</v>
      </c>
      <c r="J32" s="75" t="s">
        <v>11</v>
      </c>
      <c r="K32" s="76">
        <f>SUM(K25:K31)</f>
        <v>145</v>
      </c>
      <c r="L32" s="77">
        <f>SUM(L25:L31)</f>
        <v>7</v>
      </c>
    </row>
    <row r="33" spans="3:5" ht="12.75" customHeight="1">
      <c r="C33" s="9"/>
      <c r="D33" s="9"/>
      <c r="E33" s="9"/>
    </row>
    <row r="34" ht="12.75" customHeight="1"/>
    <row r="35" ht="12.75" customHeight="1">
      <c r="G35" s="67"/>
    </row>
    <row r="36" ht="12.75" customHeight="1">
      <c r="G36" s="67"/>
    </row>
    <row r="37" ht="12.75" customHeight="1">
      <c r="G37" s="67"/>
    </row>
    <row r="38" ht="12.75" customHeight="1">
      <c r="G38" s="67"/>
    </row>
    <row r="39" ht="12.75" customHeight="1"/>
  </sheetData>
  <mergeCells count="5">
    <mergeCell ref="A1:M1"/>
    <mergeCell ref="B6:C6"/>
    <mergeCell ref="F6:G6"/>
    <mergeCell ref="E20:H21"/>
    <mergeCell ref="A21:C22"/>
  </mergeCells>
  <printOptions horizontalCentered="1" verticalCentered="1"/>
  <pageMargins left="0.79" right="0.59" top="0.59" bottom="0.59" header="0" footer="0.31"/>
  <pageSetup horizontalDpi="600" verticalDpi="600" orientation="landscape" paperSize="9"/>
  <headerFooter alignWithMargins="0">
    <oddFooter>&amp;REXC/ROZPOČET/TABULKY/TAB_04.XLS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25">
      <selection activeCell="F37" sqref="F37"/>
    </sheetView>
  </sheetViews>
  <sheetFormatPr defaultColWidth="9.00390625" defaultRowHeight="12.75"/>
  <cols>
    <col min="1" max="1" width="11.375" style="84" customWidth="1"/>
    <col min="2" max="2" width="11.75390625" style="84" customWidth="1"/>
    <col min="3" max="3" width="7.75390625" style="85" customWidth="1"/>
    <col min="4" max="4" width="10.875" style="84" customWidth="1"/>
    <col min="5" max="5" width="8.00390625" style="85" customWidth="1"/>
    <col min="6" max="6" width="11.375" style="84" customWidth="1"/>
    <col min="7" max="7" width="8.25390625" style="85" customWidth="1"/>
    <col min="8" max="8" width="11.00390625" style="84" customWidth="1"/>
    <col min="9" max="9" width="7.75390625" style="85" customWidth="1"/>
    <col min="10" max="10" width="10.875" style="84" customWidth="1"/>
    <col min="11" max="11" width="8.00390625" style="85" customWidth="1"/>
    <col min="12" max="12" width="11.75390625" style="84" customWidth="1"/>
    <col min="13" max="13" width="8.00390625" style="85" customWidth="1"/>
    <col min="14" max="14" width="12.125" style="84" customWidth="1"/>
    <col min="15" max="15" width="6.375" style="84" customWidth="1"/>
    <col min="16" max="16384" width="8.875" style="84" customWidth="1"/>
  </cols>
  <sheetData>
    <row r="1" spans="1:15" ht="18">
      <c r="A1" s="86" t="s">
        <v>39</v>
      </c>
      <c r="B1" s="87" t="s">
        <v>40</v>
      </c>
      <c r="C1" s="87"/>
      <c r="D1" s="87"/>
      <c r="E1" s="88"/>
      <c r="F1" s="87"/>
      <c r="G1" s="89"/>
      <c r="H1" s="90"/>
      <c r="I1" s="89"/>
      <c r="J1" s="90"/>
      <c r="K1" s="89"/>
      <c r="L1" s="91"/>
      <c r="N1" s="92"/>
      <c r="O1" s="92"/>
    </row>
    <row r="3" spans="1:15" ht="15.75">
      <c r="A3" s="93" t="s">
        <v>41</v>
      </c>
      <c r="B3" s="93"/>
      <c r="C3" s="93"/>
      <c r="D3" s="93"/>
      <c r="E3" s="93"/>
      <c r="F3" s="93"/>
      <c r="G3" s="93"/>
      <c r="H3" s="91"/>
      <c r="I3" s="91"/>
      <c r="J3" s="91"/>
      <c r="K3" s="91"/>
      <c r="L3" s="91"/>
      <c r="M3" s="91"/>
      <c r="N3" s="91"/>
      <c r="O3" s="91"/>
    </row>
    <row r="4" ht="13.5" thickBot="1"/>
    <row r="5" spans="1:15" s="94" customFormat="1" ht="13.5" thickBot="1">
      <c r="A5" s="96" t="s">
        <v>42</v>
      </c>
      <c r="B5" s="201" t="s">
        <v>43</v>
      </c>
      <c r="C5" s="202"/>
      <c r="D5" s="202"/>
      <c r="E5" s="202"/>
      <c r="F5" s="202"/>
      <c r="G5" s="203"/>
      <c r="H5" s="205" t="s">
        <v>44</v>
      </c>
      <c r="I5" s="204"/>
      <c r="J5" s="204"/>
      <c r="K5" s="204"/>
      <c r="L5" s="204"/>
      <c r="M5" s="206"/>
      <c r="N5" s="98" t="s">
        <v>45</v>
      </c>
      <c r="O5" s="99"/>
    </row>
    <row r="6" spans="1:15" s="94" customFormat="1" ht="13.5" thickBot="1">
      <c r="A6" s="100" t="s">
        <v>18</v>
      </c>
      <c r="B6" s="101" t="s">
        <v>46</v>
      </c>
      <c r="C6" s="101" t="s">
        <v>47</v>
      </c>
      <c r="D6" s="101" t="s">
        <v>48</v>
      </c>
      <c r="E6" s="102" t="s">
        <v>47</v>
      </c>
      <c r="F6" s="103" t="s">
        <v>11</v>
      </c>
      <c r="G6" s="104" t="s">
        <v>47</v>
      </c>
      <c r="H6" s="101" t="s">
        <v>46</v>
      </c>
      <c r="I6" s="101" t="s">
        <v>47</v>
      </c>
      <c r="J6" s="101" t="s">
        <v>48</v>
      </c>
      <c r="K6" s="102" t="s">
        <v>47</v>
      </c>
      <c r="L6" s="103" t="s">
        <v>11</v>
      </c>
      <c r="M6" s="105" t="s">
        <v>47</v>
      </c>
      <c r="N6" s="106" t="s">
        <v>11</v>
      </c>
      <c r="O6" s="107" t="s">
        <v>47</v>
      </c>
    </row>
    <row r="7" spans="1:15" s="94" customFormat="1" ht="12.75">
      <c r="A7" s="108" t="s">
        <v>12</v>
      </c>
      <c r="B7" s="109"/>
      <c r="C7" s="111">
        <f>((B7/B15)*100)</f>
        <v>0</v>
      </c>
      <c r="D7" s="112">
        <v>61603</v>
      </c>
      <c r="E7" s="113">
        <f>((D7/D15)*100)</f>
        <v>6.951546424838057</v>
      </c>
      <c r="F7" s="114">
        <f aca="true" t="shared" si="0" ref="F7:F14">(B7+D7)</f>
        <v>61603</v>
      </c>
      <c r="G7" s="115">
        <f>SUM((F7/F15)*100)</f>
        <v>3.716926127253196</v>
      </c>
      <c r="H7" s="109"/>
      <c r="I7" s="111">
        <f>SUM((H7/H15)*100)</f>
        <v>0</v>
      </c>
      <c r="J7" s="112">
        <v>32918</v>
      </c>
      <c r="K7" s="113">
        <f>SUM((J7/J15)*100)</f>
        <v>1.5382552510612668</v>
      </c>
      <c r="L7" s="114">
        <f aca="true" t="shared" si="1" ref="L7:L14">(H7+J7)</f>
        <v>32918</v>
      </c>
      <c r="M7" s="115">
        <f>SUM((L7/L15)*100)</f>
        <v>1.364178029318978</v>
      </c>
      <c r="N7" s="116">
        <f aca="true" t="shared" si="2" ref="N7:N14">(F7+L7)</f>
        <v>94521</v>
      </c>
      <c r="O7" s="117">
        <f>SUM((N7/N15)*100)</f>
        <v>2.3221594750076524</v>
      </c>
    </row>
    <row r="8" spans="1:15" s="94" customFormat="1" ht="12.75">
      <c r="A8" s="118" t="s">
        <v>13</v>
      </c>
      <c r="B8" s="112">
        <v>30015.5</v>
      </c>
      <c r="C8" s="119">
        <f>((B8/B15)*100)</f>
        <v>3.892115947982539</v>
      </c>
      <c r="D8" s="120">
        <v>207203</v>
      </c>
      <c r="E8" s="121">
        <f>((D8/D15)*100)</f>
        <v>23.38167416953265</v>
      </c>
      <c r="F8" s="122">
        <f t="shared" si="0"/>
        <v>237218.5</v>
      </c>
      <c r="G8" s="123">
        <f>SUM((F8/F15)*100)</f>
        <v>14.31299840134104</v>
      </c>
      <c r="H8" s="124">
        <v>18262.5</v>
      </c>
      <c r="I8" s="119">
        <f>SUM((H8/H15)*100)</f>
        <v>6.6878157280726995</v>
      </c>
      <c r="J8" s="120">
        <v>53180</v>
      </c>
      <c r="K8" s="121">
        <f>SUM((J8/J15)*100)</f>
        <v>2.48509673283426</v>
      </c>
      <c r="L8" s="122">
        <f t="shared" si="1"/>
        <v>71442.5</v>
      </c>
      <c r="M8" s="123">
        <f>SUM((L8/L15)*100)</f>
        <v>2.960698975017349</v>
      </c>
      <c r="N8" s="116">
        <f t="shared" si="2"/>
        <v>308661</v>
      </c>
      <c r="O8" s="117">
        <f>SUM((N8/N15)*100)</f>
        <v>7.583077471835222</v>
      </c>
    </row>
    <row r="9" spans="1:15" ht="12.75">
      <c r="A9" s="125" t="s">
        <v>49</v>
      </c>
      <c r="B9" s="126">
        <v>205665.2</v>
      </c>
      <c r="C9" s="127">
        <f>((B9/B15)*100)</f>
        <v>26.668648027353154</v>
      </c>
      <c r="D9" s="128">
        <v>273637.54</v>
      </c>
      <c r="E9" s="129">
        <f>((D9/D15)*100)</f>
        <v>30.878432266098738</v>
      </c>
      <c r="F9" s="130">
        <f t="shared" si="0"/>
        <v>479302.74</v>
      </c>
      <c r="G9" s="131">
        <f>SUM((F9/F15)*100)</f>
        <v>28.919579844651157</v>
      </c>
      <c r="H9" s="126">
        <v>37580.32</v>
      </c>
      <c r="I9" s="127">
        <f>SUM((H9/H15)*100)</f>
        <v>13.762094738508146</v>
      </c>
      <c r="J9" s="128">
        <v>359613.43</v>
      </c>
      <c r="K9" s="129">
        <f>SUM((J9/J15)*100)</f>
        <v>16.80470402362395</v>
      </c>
      <c r="L9" s="130">
        <f t="shared" si="1"/>
        <v>397193.75</v>
      </c>
      <c r="M9" s="131">
        <f>SUM((L9/L15)*100)</f>
        <v>16.46038602384151</v>
      </c>
      <c r="N9" s="132">
        <f t="shared" si="2"/>
        <v>876496.49</v>
      </c>
      <c r="O9" s="117">
        <f>SUM((N9/N15)*100)</f>
        <v>21.533464828603694</v>
      </c>
    </row>
    <row r="10" spans="1:15" ht="12.75">
      <c r="A10" s="125" t="s">
        <v>14</v>
      </c>
      <c r="B10" s="126">
        <v>69415.65</v>
      </c>
      <c r="C10" s="127">
        <f>((B10/B15)*100)</f>
        <v>9.00114135711796</v>
      </c>
      <c r="D10" s="128">
        <v>100115.7</v>
      </c>
      <c r="E10" s="129">
        <f>((D10/D15)*100)</f>
        <v>11.297484479735717</v>
      </c>
      <c r="F10" s="130">
        <f t="shared" si="0"/>
        <v>169531.34999999998</v>
      </c>
      <c r="G10" s="131">
        <f>SUM((F10/F15)*100)</f>
        <v>10.228974306503027</v>
      </c>
      <c r="H10" s="126">
        <v>17915.4</v>
      </c>
      <c r="I10" s="127">
        <f>SUM((H10/H15)*100)</f>
        <v>6.560706031195819</v>
      </c>
      <c r="J10" s="128">
        <v>231406.38</v>
      </c>
      <c r="K10" s="129">
        <f>SUM((J10/J15)*100)</f>
        <v>10.81359982878908</v>
      </c>
      <c r="L10" s="130">
        <f t="shared" si="1"/>
        <v>249321.78</v>
      </c>
      <c r="M10" s="131">
        <f>SUM((L10/L15)*100)</f>
        <v>10.332319536627372</v>
      </c>
      <c r="N10" s="132">
        <f t="shared" si="2"/>
        <v>418853.13</v>
      </c>
      <c r="O10" s="117">
        <f>SUM((N10/N15)*100)</f>
        <v>10.290239888131863</v>
      </c>
    </row>
    <row r="11" spans="1:15" ht="12.75">
      <c r="A11" s="125" t="s">
        <v>50</v>
      </c>
      <c r="B11" s="126">
        <v>0</v>
      </c>
      <c r="C11" s="127">
        <f>((B11/B15)*100)</f>
        <v>0</v>
      </c>
      <c r="D11" s="128">
        <v>0</v>
      </c>
      <c r="E11" s="129">
        <f>((D11/D15)*100)</f>
        <v>0</v>
      </c>
      <c r="F11" s="130">
        <f t="shared" si="0"/>
        <v>0</v>
      </c>
      <c r="G11" s="131">
        <f>SUM((F11/F15)*100)</f>
        <v>0</v>
      </c>
      <c r="H11" s="126">
        <v>73206.5</v>
      </c>
      <c r="I11" s="127">
        <f>SUM((H11/H15)*100)</f>
        <v>26.80857396835888</v>
      </c>
      <c r="J11" s="128">
        <v>196867.13</v>
      </c>
      <c r="K11" s="129">
        <f>SUM((J11/J15)*100)</f>
        <v>9.199583707511422</v>
      </c>
      <c r="L11" s="130">
        <f t="shared" si="1"/>
        <v>270073.63</v>
      </c>
      <c r="M11" s="131">
        <f>SUM((L11/L15)*100)</f>
        <v>11.192311572526364</v>
      </c>
      <c r="N11" s="132">
        <f t="shared" si="2"/>
        <v>270073.63</v>
      </c>
      <c r="O11" s="117">
        <f>SUM((N11/N15)*100)</f>
        <v>6.6350762143249735</v>
      </c>
    </row>
    <row r="12" spans="1:15" ht="12.75">
      <c r="A12" s="125" t="s">
        <v>16</v>
      </c>
      <c r="B12" s="126">
        <v>184113</v>
      </c>
      <c r="C12" s="127">
        <f>((B12/B15)*100)</f>
        <v>23.873969899915355</v>
      </c>
      <c r="D12" s="128">
        <v>40959</v>
      </c>
      <c r="E12" s="129">
        <f>((D12/D15)*100)</f>
        <v>4.621989026751002</v>
      </c>
      <c r="F12" s="130">
        <f t="shared" si="0"/>
        <v>225072</v>
      </c>
      <c r="G12" s="131">
        <f>SUM((F12/F15)*100)</f>
        <v>13.580117807787465</v>
      </c>
      <c r="H12" s="126">
        <v>64165</v>
      </c>
      <c r="I12" s="127">
        <f>SUM((H12/H15)*100)</f>
        <v>23.49753298791429</v>
      </c>
      <c r="J12" s="128">
        <v>17894</v>
      </c>
      <c r="K12" s="129">
        <f>SUM((J12/J15)*100)</f>
        <v>0.8361850495926334</v>
      </c>
      <c r="L12" s="130">
        <f t="shared" si="1"/>
        <v>82059</v>
      </c>
      <c r="M12" s="131">
        <f>SUM((L12/L15)*100)</f>
        <v>3.4006648310312295</v>
      </c>
      <c r="N12" s="132">
        <f t="shared" si="2"/>
        <v>307131</v>
      </c>
      <c r="O12" s="117">
        <f>SUM((N12/N15)*100)</f>
        <v>7.545488957147885</v>
      </c>
    </row>
    <row r="13" spans="1:15" ht="12.75">
      <c r="A13" s="125" t="s">
        <v>17</v>
      </c>
      <c r="B13" s="126">
        <v>32167.3</v>
      </c>
      <c r="C13" s="127">
        <f>((B13/B15)*100)</f>
        <v>4.171140288635496</v>
      </c>
      <c r="D13" s="128">
        <v>19781.5</v>
      </c>
      <c r="E13" s="129">
        <f>((D13/D15)*100)</f>
        <v>2.2322292031708524</v>
      </c>
      <c r="F13" s="130">
        <f t="shared" si="0"/>
        <v>51948.8</v>
      </c>
      <c r="G13" s="131">
        <f>SUM((F13/F15)*100)</f>
        <v>3.1344228690072042</v>
      </c>
      <c r="H13" s="126">
        <v>41295.5</v>
      </c>
      <c r="I13" s="127">
        <f>SUM((H13/H15)*100)</f>
        <v>15.12261160293641</v>
      </c>
      <c r="J13" s="133">
        <v>1214845.5</v>
      </c>
      <c r="K13" s="129">
        <f>SUM((J13/J15)*100)</f>
        <v>56.769623598127176</v>
      </c>
      <c r="L13" s="130">
        <f t="shared" si="1"/>
        <v>1256141</v>
      </c>
      <c r="M13" s="131">
        <f>SUM((L13/L15)*100)</f>
        <v>52.05662415477157</v>
      </c>
      <c r="N13" s="132">
        <f t="shared" si="2"/>
        <v>1308089.8</v>
      </c>
      <c r="O13" s="117">
        <f>SUM((N13/N15)*100)</f>
        <v>32.136701084741645</v>
      </c>
    </row>
    <row r="14" spans="1:15" ht="13.5" thickBot="1">
      <c r="A14" s="134" t="s">
        <v>18</v>
      </c>
      <c r="B14" s="135">
        <v>249810.55</v>
      </c>
      <c r="C14" s="136">
        <f>((B14/B15)*100)</f>
        <v>32.3929844789955</v>
      </c>
      <c r="D14" s="137">
        <v>182877.18</v>
      </c>
      <c r="E14" s="138">
        <f>((D14/D15)*100)</f>
        <v>20.636644429872987</v>
      </c>
      <c r="F14" s="139">
        <f t="shared" si="0"/>
        <v>432687.73</v>
      </c>
      <c r="G14" s="140">
        <f>SUM((F14/F15)*100)</f>
        <v>26.10698064345691</v>
      </c>
      <c r="H14" s="135">
        <v>20646</v>
      </c>
      <c r="I14" s="136">
        <f>SUM((H14/H15)*100)</f>
        <v>7.5606649430137685</v>
      </c>
      <c r="J14" s="137">
        <v>33232.5</v>
      </c>
      <c r="K14" s="138">
        <f>SUM((J14/J15)*100)</f>
        <v>1.5529518084602207</v>
      </c>
      <c r="L14" s="139">
        <f t="shared" si="1"/>
        <v>53878.5</v>
      </c>
      <c r="M14" s="140">
        <f>SUM((L14/L15)*100)</f>
        <v>2.2328168768656225</v>
      </c>
      <c r="N14" s="141">
        <f t="shared" si="2"/>
        <v>486566.23</v>
      </c>
      <c r="O14" s="142">
        <f>SUM((N14/N15)*100)</f>
        <v>11.953792080207071</v>
      </c>
    </row>
    <row r="15" spans="1:15" s="143" customFormat="1" ht="13.5" thickBot="1">
      <c r="A15" s="144" t="s">
        <v>11</v>
      </c>
      <c r="B15" s="145">
        <f aca="true" t="shared" si="3" ref="B15:O15">SUM(B7:B14)</f>
        <v>771187.2</v>
      </c>
      <c r="C15" s="146">
        <f t="shared" si="3"/>
        <v>100.00000000000001</v>
      </c>
      <c r="D15" s="145">
        <f t="shared" si="3"/>
        <v>886176.9199999999</v>
      </c>
      <c r="E15" s="147">
        <f t="shared" si="3"/>
        <v>99.99999999999999</v>
      </c>
      <c r="F15" s="148">
        <f t="shared" si="3"/>
        <v>1657364.1199999999</v>
      </c>
      <c r="G15" s="149">
        <f t="shared" si="3"/>
        <v>100</v>
      </c>
      <c r="H15" s="150">
        <f t="shared" si="3"/>
        <v>273071.22</v>
      </c>
      <c r="I15" s="146">
        <f t="shared" si="3"/>
        <v>100</v>
      </c>
      <c r="J15" s="148">
        <f t="shared" si="3"/>
        <v>2139956.94</v>
      </c>
      <c r="K15" s="147">
        <f t="shared" si="3"/>
        <v>100.00000000000001</v>
      </c>
      <c r="L15" s="148">
        <f t="shared" si="3"/>
        <v>2413028.16</v>
      </c>
      <c r="M15" s="151">
        <f t="shared" si="3"/>
        <v>100</v>
      </c>
      <c r="N15" s="152">
        <f t="shared" si="3"/>
        <v>4070392.28</v>
      </c>
      <c r="O15" s="152">
        <f t="shared" si="3"/>
        <v>100</v>
      </c>
    </row>
    <row r="16" spans="1:15" s="143" customFormat="1" ht="12.75">
      <c r="A16" s="97" t="s">
        <v>51</v>
      </c>
      <c r="B16" s="97"/>
      <c r="C16" s="153"/>
      <c r="D16" s="97"/>
      <c r="E16" s="153"/>
      <c r="F16" s="97"/>
      <c r="G16" s="153"/>
      <c r="H16" s="97"/>
      <c r="I16" s="154"/>
      <c r="J16" s="155"/>
      <c r="K16" s="156"/>
      <c r="L16" s="155"/>
      <c r="M16" s="156"/>
      <c r="N16" s="157"/>
      <c r="O16" s="155"/>
    </row>
    <row r="17" spans="3:13" ht="12.75">
      <c r="C17" s="158"/>
      <c r="E17" s="158"/>
      <c r="G17" s="158"/>
      <c r="I17" s="158"/>
      <c r="K17" s="158"/>
      <c r="M17" s="158"/>
    </row>
    <row r="18" spans="1:14" ht="12.75">
      <c r="A18" s="159" t="s">
        <v>52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94"/>
    </row>
    <row r="19" spans="1:14" ht="12.75">
      <c r="A19" s="159"/>
      <c r="C19" s="158"/>
      <c r="E19" s="158"/>
      <c r="G19" s="158"/>
      <c r="N19" s="94"/>
    </row>
    <row r="20" spans="1:14" ht="12.75">
      <c r="A20" s="159"/>
      <c r="C20" s="158"/>
      <c r="E20" s="158"/>
      <c r="G20" s="158"/>
      <c r="N20" s="94"/>
    </row>
    <row r="21" spans="1:14" ht="12.75">
      <c r="A21" s="159"/>
      <c r="C21" s="158"/>
      <c r="E21" s="158"/>
      <c r="G21" s="158"/>
      <c r="N21" s="94"/>
    </row>
    <row r="22" spans="2:13" s="94" customFormat="1" ht="12.75">
      <c r="B22" s="97"/>
      <c r="C22" s="110"/>
      <c r="D22" s="97"/>
      <c r="E22" s="110"/>
      <c r="F22" s="97"/>
      <c r="G22" s="110"/>
      <c r="I22" s="95"/>
      <c r="K22" s="95"/>
      <c r="M22" s="95"/>
    </row>
    <row r="23" spans="1:13" s="94" customFormat="1" ht="15.75">
      <c r="A23" s="93" t="s">
        <v>53</v>
      </c>
      <c r="B23" s="93"/>
      <c r="C23" s="93"/>
      <c r="D23" s="160"/>
      <c r="E23" s="160"/>
      <c r="F23" s="160"/>
      <c r="G23" s="160"/>
      <c r="H23" s="161"/>
      <c r="I23" s="161"/>
      <c r="J23" s="161"/>
      <c r="K23" s="161"/>
      <c r="L23" s="161"/>
      <c r="M23" s="161"/>
    </row>
    <row r="24" spans="2:13" s="94" customFormat="1" ht="14.25" customHeight="1" thickBot="1">
      <c r="B24" s="97"/>
      <c r="C24" s="110"/>
      <c r="D24" s="97"/>
      <c r="E24" s="110"/>
      <c r="F24" s="97"/>
      <c r="G24" s="110"/>
      <c r="I24" s="95"/>
      <c r="K24" s="95"/>
      <c r="M24" s="95"/>
    </row>
    <row r="25" spans="1:13" s="95" customFormat="1" ht="27.75" customHeight="1" thickBot="1">
      <c r="A25" s="162" t="s">
        <v>4</v>
      </c>
      <c r="B25" s="207" t="s">
        <v>54</v>
      </c>
      <c r="C25" s="208"/>
      <c r="D25" s="207" t="s">
        <v>55</v>
      </c>
      <c r="E25" s="208"/>
      <c r="F25" s="207" t="s">
        <v>56</v>
      </c>
      <c r="G25" s="209"/>
      <c r="H25" s="210" t="s">
        <v>57</v>
      </c>
      <c r="I25" s="211"/>
      <c r="J25" s="212" t="s">
        <v>58</v>
      </c>
      <c r="K25" s="209"/>
      <c r="L25" s="213" t="s">
        <v>59</v>
      </c>
      <c r="M25" s="214"/>
    </row>
    <row r="26" spans="1:13" s="92" customFormat="1" ht="13.5" thickBot="1">
      <c r="A26" s="163"/>
      <c r="B26" s="164" t="s">
        <v>60</v>
      </c>
      <c r="C26" s="165" t="s">
        <v>47</v>
      </c>
      <c r="D26" s="166" t="s">
        <v>60</v>
      </c>
      <c r="E26" s="167" t="s">
        <v>47</v>
      </c>
      <c r="F26" s="168" t="s">
        <v>60</v>
      </c>
      <c r="G26" s="169" t="s">
        <v>47</v>
      </c>
      <c r="H26" s="170" t="s">
        <v>60</v>
      </c>
      <c r="I26" s="171" t="s">
        <v>47</v>
      </c>
      <c r="J26" s="168" t="s">
        <v>60</v>
      </c>
      <c r="K26" s="172" t="s">
        <v>47</v>
      </c>
      <c r="L26" s="170" t="s">
        <v>60</v>
      </c>
      <c r="M26" s="169" t="s">
        <v>47</v>
      </c>
    </row>
    <row r="27" spans="1:13" s="92" customFormat="1" ht="12.75">
      <c r="A27" s="173" t="s">
        <v>12</v>
      </c>
      <c r="B27" s="174"/>
      <c r="C27" s="129">
        <f>SUM((B27/B35)*100)</f>
        <v>0</v>
      </c>
      <c r="D27" s="175"/>
      <c r="E27" s="176">
        <f>SUM((D27/D35)*100)</f>
        <v>0</v>
      </c>
      <c r="F27" s="177">
        <v>31200</v>
      </c>
      <c r="G27" s="142">
        <f>SUM((F27/F35)*100)</f>
        <v>93.82894261999279</v>
      </c>
      <c r="H27" s="178"/>
      <c r="I27" s="117">
        <f>SUM((H27/H35)*100)</f>
        <v>0</v>
      </c>
      <c r="J27" s="177"/>
      <c r="K27" s="179">
        <f>(J27/J35)*100</f>
        <v>0</v>
      </c>
      <c r="L27" s="180">
        <f aca="true" t="shared" si="4" ref="L27:L34">(B27+D27+F27+H27++J27)</f>
        <v>31200</v>
      </c>
      <c r="M27" s="117">
        <f>SUM((L27/L35)*100)</f>
        <v>2.07927059187637</v>
      </c>
    </row>
    <row r="28" spans="1:13" ht="12.75">
      <c r="A28" s="125" t="s">
        <v>13</v>
      </c>
      <c r="B28" s="128"/>
      <c r="C28" s="129">
        <f>SUM((B28/B35)*100)</f>
        <v>0</v>
      </c>
      <c r="D28" s="181"/>
      <c r="E28" s="176">
        <f>SUM((D28/D35)*100)</f>
        <v>0</v>
      </c>
      <c r="F28" s="137"/>
      <c r="G28" s="179">
        <f>SUM((F28/F35)*100)</f>
        <v>0</v>
      </c>
      <c r="H28" s="128"/>
      <c r="I28" s="117">
        <f>SUM((H28/H35)*100)</f>
        <v>0</v>
      </c>
      <c r="J28" s="128">
        <v>5517.8</v>
      </c>
      <c r="K28" s="117">
        <f>(J28/J35)*100</f>
        <v>4.305943791271993</v>
      </c>
      <c r="L28" s="182">
        <f t="shared" si="4"/>
        <v>5517.8</v>
      </c>
      <c r="M28" s="117">
        <f>SUM((L28/L35)*100)</f>
        <v>0.3677243356363921</v>
      </c>
    </row>
    <row r="29" spans="1:13" ht="12.75">
      <c r="A29" s="125" t="s">
        <v>49</v>
      </c>
      <c r="B29" s="128"/>
      <c r="C29" s="129">
        <f>SUM((B29/B35)*100)</f>
        <v>0</v>
      </c>
      <c r="D29" s="181"/>
      <c r="E29" s="176">
        <f>SUM((D29/D35)*100)</f>
        <v>0</v>
      </c>
      <c r="F29" s="183"/>
      <c r="G29" s="117">
        <f>SUM((F29/F35)*100)</f>
        <v>0</v>
      </c>
      <c r="H29" s="128"/>
      <c r="I29" s="117">
        <f>SUM((H29/H35)*100)</f>
        <v>0</v>
      </c>
      <c r="J29" s="128"/>
      <c r="K29" s="117">
        <f>(J29/J35)*100</f>
        <v>0</v>
      </c>
      <c r="L29" s="182">
        <f t="shared" si="4"/>
        <v>0</v>
      </c>
      <c r="M29" s="117">
        <f>SUM((L29/L35)*100)</f>
        <v>0</v>
      </c>
    </row>
    <row r="30" spans="1:13" ht="12.75">
      <c r="A30" s="125" t="s">
        <v>14</v>
      </c>
      <c r="B30" s="128"/>
      <c r="C30" s="129">
        <f>SUM((B30/B35)*100)</f>
        <v>0</v>
      </c>
      <c r="D30" s="181"/>
      <c r="E30" s="176">
        <f>SUM((D30/D35)*100)</f>
        <v>0</v>
      </c>
      <c r="F30" s="128">
        <v>1728</v>
      </c>
      <c r="G30" s="117">
        <f>SUM((F30/F35)*100)</f>
        <v>5.196679898953446</v>
      </c>
      <c r="H30" s="128"/>
      <c r="I30" s="117">
        <f>SUM((H30/H35)*100)</f>
        <v>0</v>
      </c>
      <c r="J30" s="128">
        <v>15506</v>
      </c>
      <c r="K30" s="117">
        <f>(J30/J35)*100</f>
        <v>12.100468380054282</v>
      </c>
      <c r="L30" s="182">
        <f t="shared" si="4"/>
        <v>17234</v>
      </c>
      <c r="M30" s="117">
        <f>SUM((L30/L35)*100)</f>
        <v>1.1485304288588898</v>
      </c>
    </row>
    <row r="31" spans="1:13" ht="12.75">
      <c r="A31" s="125" t="s">
        <v>15</v>
      </c>
      <c r="B31" s="128"/>
      <c r="C31" s="129">
        <f>SUM((B31/B35)*100)</f>
        <v>0</v>
      </c>
      <c r="D31" s="181"/>
      <c r="E31" s="176">
        <f>SUM((D31/D35)*100)</f>
        <v>0</v>
      </c>
      <c r="F31" s="128"/>
      <c r="G31" s="117">
        <f>SUM((F31/F35)*100)</f>
        <v>0</v>
      </c>
      <c r="H31" s="128"/>
      <c r="I31" s="117">
        <f>SUM((H31/H35)*100)</f>
        <v>0</v>
      </c>
      <c r="J31" s="128"/>
      <c r="K31" s="117">
        <f>(J31/J35)*100</f>
        <v>0</v>
      </c>
      <c r="L31" s="182">
        <f t="shared" si="4"/>
        <v>0</v>
      </c>
      <c r="M31" s="117">
        <f>SUM((L31/L35)*100)</f>
        <v>0</v>
      </c>
    </row>
    <row r="32" spans="1:13" ht="12.75">
      <c r="A32" s="125" t="s">
        <v>16</v>
      </c>
      <c r="B32" s="184"/>
      <c r="C32" s="185">
        <f>SUM((B32/B35)*100)</f>
        <v>0</v>
      </c>
      <c r="D32" s="181"/>
      <c r="E32" s="176">
        <f>SUM((D32/D35)*100)</f>
        <v>0</v>
      </c>
      <c r="F32" s="128">
        <v>324</v>
      </c>
      <c r="G32" s="117">
        <f>SUM((F32/F35)*100)</f>
        <v>0.9743774810537712</v>
      </c>
      <c r="H32" s="128"/>
      <c r="I32" s="117">
        <f>SUM((H32/H35)*100)</f>
        <v>0</v>
      </c>
      <c r="J32" s="128">
        <v>16170</v>
      </c>
      <c r="K32" s="117">
        <f>(J32/J35)*100</f>
        <v>12.618636250836952</v>
      </c>
      <c r="L32" s="182">
        <f t="shared" si="4"/>
        <v>16494</v>
      </c>
      <c r="M32" s="117">
        <f>SUM((L32/L35)*100)</f>
        <v>1.0992143955900269</v>
      </c>
    </row>
    <row r="33" spans="1:13" ht="12.75">
      <c r="A33" s="125" t="s">
        <v>17</v>
      </c>
      <c r="B33" s="183"/>
      <c r="C33" s="129">
        <f>SUM((B33/B35)*100)</f>
        <v>0</v>
      </c>
      <c r="D33" s="186"/>
      <c r="E33" s="176">
        <f>SUM((D33/D35)*100)</f>
        <v>0</v>
      </c>
      <c r="F33" s="128"/>
      <c r="G33" s="117">
        <f>SUM((F33/F35)*100)</f>
        <v>0</v>
      </c>
      <c r="I33" s="187">
        <f>SUM((H33/H35)*100)</f>
        <v>0</v>
      </c>
      <c r="J33" s="128"/>
      <c r="K33" s="117">
        <f>(J33/J35)*100</f>
        <v>0</v>
      </c>
      <c r="L33" s="182">
        <f t="shared" si="4"/>
        <v>0</v>
      </c>
      <c r="M33" s="117">
        <f>SUM((L33/L35)*100)</f>
        <v>0</v>
      </c>
    </row>
    <row r="34" spans="1:13" ht="13.5" thickBot="1">
      <c r="A34" s="188" t="s">
        <v>18</v>
      </c>
      <c r="B34" s="189">
        <v>7740</v>
      </c>
      <c r="C34" s="138">
        <f>SUM((B34/B35)*100)</f>
        <v>100</v>
      </c>
      <c r="D34" s="190">
        <v>962322</v>
      </c>
      <c r="E34" s="191">
        <f>SUM((D34/D35)*100)</f>
        <v>100</v>
      </c>
      <c r="F34" s="192"/>
      <c r="G34" s="193">
        <f>SUM((F34/F35)*100)</f>
        <v>0</v>
      </c>
      <c r="H34" s="183">
        <v>369068.4</v>
      </c>
      <c r="I34" s="117">
        <f>SUM((H34/H35)*100)</f>
        <v>100</v>
      </c>
      <c r="J34" s="137">
        <v>90950</v>
      </c>
      <c r="K34" s="142">
        <f>(J34/J35)*100</f>
        <v>70.97495157783678</v>
      </c>
      <c r="L34" s="182">
        <f t="shared" si="4"/>
        <v>1430080.4</v>
      </c>
      <c r="M34" s="142">
        <f>SUM((L34/L35)*100)</f>
        <v>95.30526024803831</v>
      </c>
    </row>
    <row r="35" spans="1:13" s="143" customFormat="1" ht="13.5" thickBot="1">
      <c r="A35" s="194" t="s">
        <v>11</v>
      </c>
      <c r="B35" s="145">
        <f aca="true" t="shared" si="5" ref="B35:M35">SUM(B27:B34)</f>
        <v>7740</v>
      </c>
      <c r="C35" s="149">
        <f t="shared" si="5"/>
        <v>100</v>
      </c>
      <c r="D35" s="195">
        <f t="shared" si="5"/>
        <v>962322</v>
      </c>
      <c r="E35" s="147">
        <f t="shared" si="5"/>
        <v>100</v>
      </c>
      <c r="F35" s="196">
        <f t="shared" si="5"/>
        <v>33252</v>
      </c>
      <c r="G35" s="197">
        <f t="shared" si="5"/>
        <v>100</v>
      </c>
      <c r="H35" s="145">
        <f t="shared" si="5"/>
        <v>369068.4</v>
      </c>
      <c r="I35" s="198">
        <f t="shared" si="5"/>
        <v>100</v>
      </c>
      <c r="J35" s="145">
        <f t="shared" si="5"/>
        <v>128143.8</v>
      </c>
      <c r="K35" s="147">
        <f t="shared" si="5"/>
        <v>100</v>
      </c>
      <c r="L35" s="145">
        <f t="shared" si="5"/>
        <v>1500526.2</v>
      </c>
      <c r="M35" s="147">
        <f t="shared" si="5"/>
        <v>99.99999999999999</v>
      </c>
    </row>
    <row r="36" spans="1:15" ht="12.75">
      <c r="A36" s="199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</row>
    <row r="37" s="200" customFormat="1" ht="17.25" customHeight="1"/>
  </sheetData>
  <mergeCells count="8">
    <mergeCell ref="B5:G5"/>
    <mergeCell ref="H5:M5"/>
    <mergeCell ref="B25:C25"/>
    <mergeCell ref="D25:E25"/>
    <mergeCell ref="F25:G25"/>
    <mergeCell ref="H25:I25"/>
    <mergeCell ref="J25:K25"/>
    <mergeCell ref="L25:M25"/>
  </mergeCells>
  <printOptions horizontalCentered="1"/>
  <pageMargins left="0" right="0" top="0.39" bottom="0.39" header="0.31" footer="0.31"/>
  <pageSetup horizontalDpi="300" verticalDpi="300" orientation="landscape" paperSize="9"/>
  <headerFooter alignWithMargins="0">
    <oddFooter>&amp;REXC\ROZPOCET/TAB_04.XLS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7"/>
  <sheetViews>
    <sheetView zoomScale="85" zoomScaleNormal="85" zoomScaleSheetLayoutView="50" workbookViewId="0" topLeftCell="A41">
      <selection activeCell="K51" sqref="K51"/>
    </sheetView>
  </sheetViews>
  <sheetFormatPr defaultColWidth="9.00390625" defaultRowHeight="12.75"/>
  <cols>
    <col min="1" max="1" width="12.625" style="216" customWidth="1"/>
    <col min="2" max="2" width="9.75390625" style="215" customWidth="1"/>
    <col min="3" max="3" width="9.625" style="217" customWidth="1"/>
    <col min="4" max="4" width="9.875" style="217" customWidth="1"/>
    <col min="5" max="5" width="9.00390625" style="217" customWidth="1"/>
    <col min="6" max="6" width="10.25390625" style="217" customWidth="1"/>
    <col min="7" max="7" width="10.625" style="215" customWidth="1"/>
    <col min="8" max="8" width="8.75390625" style="215" customWidth="1"/>
    <col min="9" max="9" width="12.125" style="215" customWidth="1"/>
    <col min="10" max="10" width="9.375" style="215" customWidth="1"/>
    <col min="11" max="11" width="5.75390625" style="215" customWidth="1"/>
    <col min="12" max="12" width="12.375" style="215" customWidth="1"/>
    <col min="13" max="13" width="9.75390625" style="215" customWidth="1"/>
    <col min="14" max="14" width="7.375" style="215" customWidth="1"/>
    <col min="15" max="15" width="11.375" style="215" hidden="1" customWidth="1"/>
    <col min="16" max="16" width="7.25390625" style="215" customWidth="1"/>
    <col min="17" max="16384" width="8.875" style="215" customWidth="1"/>
  </cols>
  <sheetData>
    <row r="1" spans="1:4" ht="18">
      <c r="A1" s="218" t="s">
        <v>61</v>
      </c>
      <c r="B1" s="219" t="s">
        <v>62</v>
      </c>
      <c r="C1" s="219"/>
      <c r="D1" s="219"/>
    </row>
    <row r="2" spans="1:3" ht="18">
      <c r="A2" s="218"/>
      <c r="B2" s="219"/>
      <c r="C2" s="220"/>
    </row>
    <row r="3" spans="1:13" ht="16.5" thickBot="1">
      <c r="A3" s="221" t="s">
        <v>63</v>
      </c>
      <c r="B3" s="221"/>
      <c r="C3" s="221"/>
      <c r="D3" s="221"/>
      <c r="E3" s="221"/>
      <c r="F3" s="221"/>
      <c r="G3" s="221"/>
      <c r="H3" s="223"/>
      <c r="I3" s="223"/>
      <c r="J3" s="223"/>
      <c r="K3" s="223"/>
      <c r="L3" s="223"/>
      <c r="M3" s="223"/>
    </row>
    <row r="4" spans="1:13" ht="29.25" customHeight="1" thickBot="1">
      <c r="A4" s="348" t="s">
        <v>64</v>
      </c>
      <c r="B4" s="349"/>
      <c r="C4" s="349"/>
      <c r="D4" s="349"/>
      <c r="E4" s="349"/>
      <c r="F4" s="350"/>
      <c r="H4" s="223"/>
      <c r="I4" s="223"/>
      <c r="J4" s="223"/>
      <c r="K4" s="223"/>
      <c r="L4" s="223"/>
      <c r="M4" s="223"/>
    </row>
    <row r="5" spans="1:13" ht="29.25" customHeight="1">
      <c r="A5" s="351" t="s">
        <v>65</v>
      </c>
      <c r="B5" s="353" t="s">
        <v>66</v>
      </c>
      <c r="C5" s="355" t="s">
        <v>67</v>
      </c>
      <c r="D5" s="356"/>
      <c r="E5" s="357" t="s">
        <v>68</v>
      </c>
      <c r="F5" s="359" t="s">
        <v>11</v>
      </c>
      <c r="H5" s="223"/>
      <c r="I5" s="223"/>
      <c r="J5" s="223"/>
      <c r="K5" s="223"/>
      <c r="L5" s="223"/>
      <c r="M5" s="223"/>
    </row>
    <row r="6" spans="1:6" ht="13.5" thickBot="1">
      <c r="A6" s="352"/>
      <c r="B6" s="354"/>
      <c r="C6" s="226" t="s">
        <v>69</v>
      </c>
      <c r="D6" s="227" t="s">
        <v>70</v>
      </c>
      <c r="E6" s="358"/>
      <c r="F6" s="360"/>
    </row>
    <row r="7" spans="1:6" ht="12.75">
      <c r="A7" s="228" t="s">
        <v>12</v>
      </c>
      <c r="B7" s="229">
        <v>11885</v>
      </c>
      <c r="C7" s="231">
        <v>271</v>
      </c>
      <c r="D7" s="232">
        <v>765</v>
      </c>
      <c r="E7" s="231">
        <v>175</v>
      </c>
      <c r="F7" s="234">
        <f>SUM(B7+C7+D7-E7)</f>
        <v>12746</v>
      </c>
    </row>
    <row r="8" spans="1:6" ht="13.5" thickBot="1">
      <c r="A8" s="235" t="s">
        <v>11</v>
      </c>
      <c r="B8" s="236">
        <f>B7</f>
        <v>11885</v>
      </c>
      <c r="C8" s="236">
        <f>C7</f>
        <v>271</v>
      </c>
      <c r="D8" s="237">
        <f>D7</f>
        <v>765</v>
      </c>
      <c r="E8" s="236">
        <f>E7</f>
        <v>175</v>
      </c>
      <c r="F8" s="238">
        <f>SUM(F7)</f>
        <v>12746</v>
      </c>
    </row>
    <row r="9" spans="1:6" ht="13.5" thickBot="1">
      <c r="A9" s="239" t="s">
        <v>32</v>
      </c>
      <c r="B9" s="240">
        <v>6091</v>
      </c>
      <c r="C9" s="241">
        <v>61</v>
      </c>
      <c r="D9" s="242">
        <v>3340</v>
      </c>
      <c r="E9" s="241"/>
      <c r="F9" s="243">
        <f>SUM(B9+C9+D9-E9)</f>
        <v>9492</v>
      </c>
    </row>
    <row r="10" spans="1:6" ht="12.75">
      <c r="A10" s="244" t="s">
        <v>13</v>
      </c>
      <c r="B10" s="245">
        <v>11498</v>
      </c>
      <c r="C10" s="246">
        <v>122</v>
      </c>
      <c r="D10" s="247">
        <v>769</v>
      </c>
      <c r="E10" s="246">
        <v>82</v>
      </c>
      <c r="F10" s="248">
        <f>SUM(B10+C10+D10-E10)</f>
        <v>12307</v>
      </c>
    </row>
    <row r="11" spans="1:6" ht="13.5" thickBot="1">
      <c r="A11" s="249" t="s">
        <v>11</v>
      </c>
      <c r="B11" s="250">
        <f>SUM(B9:B10)</f>
        <v>17589</v>
      </c>
      <c r="C11" s="250">
        <f>SUM(C9:C10)</f>
        <v>183</v>
      </c>
      <c r="D11" s="251">
        <f>SUM(D9:D10)</f>
        <v>4109</v>
      </c>
      <c r="E11" s="250">
        <f>SUM(E9:E10)</f>
        <v>82</v>
      </c>
      <c r="F11" s="252">
        <f>SUM(F9:F10)</f>
        <v>21799</v>
      </c>
    </row>
    <row r="12" spans="1:14" ht="12.75" customHeight="1" thickBot="1">
      <c r="A12" s="253" t="s">
        <v>33</v>
      </c>
      <c r="B12" s="254">
        <v>5031</v>
      </c>
      <c r="C12" s="255"/>
      <c r="D12" s="242">
        <v>5</v>
      </c>
      <c r="E12" s="255"/>
      <c r="F12" s="243">
        <f>SUM(B12+C12+D12-E12)</f>
        <v>5036</v>
      </c>
      <c r="H12" s="256" t="s">
        <v>71</v>
      </c>
      <c r="I12" s="361" t="s">
        <v>72</v>
      </c>
      <c r="J12" s="361"/>
      <c r="K12" s="361"/>
      <c r="L12" s="361"/>
      <c r="M12" s="361"/>
      <c r="N12" s="257"/>
    </row>
    <row r="13" spans="1:14" ht="12.75">
      <c r="A13" s="259" t="s">
        <v>49</v>
      </c>
      <c r="B13" s="260"/>
      <c r="C13" s="260"/>
      <c r="D13" s="232"/>
      <c r="E13" s="260"/>
      <c r="F13" s="248">
        <f>SUM(B13+C13+D13-E13)</f>
        <v>0</v>
      </c>
      <c r="H13" s="256"/>
      <c r="I13" s="215" t="s">
        <v>73</v>
      </c>
      <c r="M13" s="257"/>
      <c r="N13" s="257"/>
    </row>
    <row r="14" spans="1:10" ht="13.5" thickBot="1">
      <c r="A14" s="261" t="s">
        <v>11</v>
      </c>
      <c r="B14" s="262">
        <f>SUM(B12:B13)</f>
        <v>5031</v>
      </c>
      <c r="C14" s="262">
        <f>SUM(C12:C13)</f>
        <v>0</v>
      </c>
      <c r="D14" s="262">
        <f>SUM(D12:D13)</f>
        <v>5</v>
      </c>
      <c r="E14" s="262">
        <f>SUM(E12:E13)</f>
        <v>0</v>
      </c>
      <c r="F14" s="252">
        <f>SUM(F12:F13)</f>
        <v>5036</v>
      </c>
      <c r="H14" s="256"/>
      <c r="J14" s="230"/>
    </row>
    <row r="15" spans="1:14" ht="12.75" customHeight="1" thickBot="1">
      <c r="A15" s="263" t="s">
        <v>34</v>
      </c>
      <c r="B15" s="264">
        <v>0</v>
      </c>
      <c r="C15" s="260"/>
      <c r="D15" s="232"/>
      <c r="E15" s="260"/>
      <c r="F15" s="243">
        <f>(B15+C15+D15-E15)</f>
        <v>0</v>
      </c>
      <c r="H15" s="256" t="s">
        <v>74</v>
      </c>
      <c r="I15" s="361" t="s">
        <v>75</v>
      </c>
      <c r="J15" s="361"/>
      <c r="K15" s="361"/>
      <c r="L15" s="361"/>
      <c r="M15" s="361"/>
      <c r="N15" s="257"/>
    </row>
    <row r="16" spans="1:14" ht="12.75">
      <c r="A16" s="244" t="s">
        <v>14</v>
      </c>
      <c r="B16" s="245">
        <v>13465</v>
      </c>
      <c r="C16" s="246">
        <v>418</v>
      </c>
      <c r="D16" s="247">
        <v>333</v>
      </c>
      <c r="E16" s="246"/>
      <c r="F16" s="248">
        <f>(B16+C16+D16-E16)</f>
        <v>14216</v>
      </c>
      <c r="H16" s="256"/>
      <c r="I16" s="230" t="s">
        <v>76</v>
      </c>
      <c r="J16" s="230"/>
      <c r="K16" s="230"/>
      <c r="L16" s="230"/>
      <c r="M16" s="257"/>
      <c r="N16" s="257"/>
    </row>
    <row r="17" spans="1:9" ht="13.5" thickBot="1">
      <c r="A17" s="265" t="s">
        <v>11</v>
      </c>
      <c r="B17" s="266">
        <f>SUM(B15:B16)</f>
        <v>13465</v>
      </c>
      <c r="C17" s="267">
        <f>SUM(C15:C16)</f>
        <v>418</v>
      </c>
      <c r="D17" s="268">
        <f>SUM(D15:D16)</f>
        <v>333</v>
      </c>
      <c r="E17" s="267">
        <f>SUM(E15:E16)</f>
        <v>0</v>
      </c>
      <c r="F17" s="252">
        <f>SUM(F15:F16)</f>
        <v>14216</v>
      </c>
      <c r="H17" s="256"/>
      <c r="I17" s="215" t="s">
        <v>77</v>
      </c>
    </row>
    <row r="18" spans="1:14" ht="12.75" customHeight="1" thickBot="1">
      <c r="A18" s="263" t="s">
        <v>37</v>
      </c>
      <c r="B18" s="264">
        <v>0</v>
      </c>
      <c r="C18" s="260"/>
      <c r="D18" s="232"/>
      <c r="E18" s="260"/>
      <c r="F18" s="243">
        <f>SUM(B18+C18+D18-E18)</f>
        <v>0</v>
      </c>
      <c r="H18" s="256" t="s">
        <v>78</v>
      </c>
      <c r="I18" s="361" t="s">
        <v>79</v>
      </c>
      <c r="J18" s="361"/>
      <c r="K18" s="361"/>
      <c r="L18" s="361"/>
      <c r="M18" s="361"/>
      <c r="N18" s="257"/>
    </row>
    <row r="19" spans="1:14" ht="12.75">
      <c r="A19" s="244" t="s">
        <v>16</v>
      </c>
      <c r="B19" s="245">
        <v>11294</v>
      </c>
      <c r="C19" s="246">
        <v>449</v>
      </c>
      <c r="D19" s="247">
        <v>332</v>
      </c>
      <c r="E19" s="246"/>
      <c r="F19" s="248">
        <f>SUM(B19+C19+D19-E19)</f>
        <v>12075</v>
      </c>
      <c r="H19" s="256"/>
      <c r="I19" s="215" t="s">
        <v>80</v>
      </c>
      <c r="N19" s="257"/>
    </row>
    <row r="20" spans="1:6" ht="13.5" thickBot="1">
      <c r="A20" s="269" t="s">
        <v>11</v>
      </c>
      <c r="B20" s="267">
        <f>SUM(B18:B19)</f>
        <v>11294</v>
      </c>
      <c r="C20" s="267">
        <f>SUM(C18:C19)</f>
        <v>449</v>
      </c>
      <c r="D20" s="267">
        <f>SUM(D18:D19)</f>
        <v>332</v>
      </c>
      <c r="E20" s="267">
        <f>SUM(E18:E19)</f>
        <v>0</v>
      </c>
      <c r="F20" s="252">
        <f>SUM(F18:F19)</f>
        <v>12075</v>
      </c>
    </row>
    <row r="21" spans="1:6" ht="13.5" thickBot="1">
      <c r="A21" s="263" t="s">
        <v>36</v>
      </c>
      <c r="B21" s="264">
        <v>3297</v>
      </c>
      <c r="C21" s="270"/>
      <c r="D21" s="271"/>
      <c r="E21" s="270"/>
      <c r="F21" s="243">
        <f>(B21+C21+D21-E21)</f>
        <v>3297</v>
      </c>
    </row>
    <row r="22" spans="1:6" ht="12.75">
      <c r="A22" s="244" t="s">
        <v>15</v>
      </c>
      <c r="B22" s="245">
        <v>1750</v>
      </c>
      <c r="C22" s="246"/>
      <c r="D22" s="247">
        <v>167</v>
      </c>
      <c r="E22" s="246"/>
      <c r="F22" s="248">
        <f>(B22+C22+D22-E22)</f>
        <v>1917</v>
      </c>
    </row>
    <row r="23" spans="1:6" ht="13.5" thickBot="1">
      <c r="A23" s="269" t="s">
        <v>11</v>
      </c>
      <c r="B23" s="267">
        <f>SUM(B21:B22)</f>
        <v>5047</v>
      </c>
      <c r="C23" s="267">
        <f>SUM(C21:C22)</f>
        <v>0</v>
      </c>
      <c r="D23" s="267">
        <f>SUM(D21:D22)</f>
        <v>167</v>
      </c>
      <c r="E23" s="267">
        <f>SUM(E21:E22)</f>
        <v>0</v>
      </c>
      <c r="F23" s="252">
        <f>SUM(F21:F22)</f>
        <v>5214</v>
      </c>
    </row>
    <row r="24" spans="1:10" ht="13.5" thickBot="1">
      <c r="A24" s="263" t="s">
        <v>38</v>
      </c>
      <c r="B24" s="264">
        <v>4342</v>
      </c>
      <c r="C24" s="260"/>
      <c r="D24" s="272">
        <v>1207</v>
      </c>
      <c r="E24" s="246"/>
      <c r="F24" s="243">
        <f>(B24+C24+D24-E24)</f>
        <v>5549</v>
      </c>
      <c r="J24" s="273"/>
    </row>
    <row r="25" spans="1:9" ht="12.75">
      <c r="A25" s="244" t="s">
        <v>17</v>
      </c>
      <c r="B25" s="245">
        <v>7092</v>
      </c>
      <c r="C25" s="246">
        <v>41</v>
      </c>
      <c r="D25" s="274">
        <v>13</v>
      </c>
      <c r="E25" s="275"/>
      <c r="F25" s="248">
        <f>(B25+C25+D25-E25)</f>
        <v>7146</v>
      </c>
      <c r="I25" s="217"/>
    </row>
    <row r="26" spans="1:6" ht="13.5" thickBot="1">
      <c r="A26" s="269" t="s">
        <v>11</v>
      </c>
      <c r="B26" s="267">
        <f>SUM(B24:B25)</f>
        <v>11434</v>
      </c>
      <c r="C26" s="267">
        <f>SUM(C24:C25)</f>
        <v>41</v>
      </c>
      <c r="D26" s="276">
        <f>SUM(D24:D25)</f>
        <v>1220</v>
      </c>
      <c r="E26" s="276">
        <f>SUM(E24:E25)</f>
        <v>0</v>
      </c>
      <c r="F26" s="252">
        <f>SUM(F24:F25)</f>
        <v>12695</v>
      </c>
    </row>
    <row r="27" spans="1:6" ht="12.75">
      <c r="A27" s="263" t="s">
        <v>18</v>
      </c>
      <c r="B27" s="245">
        <v>252569</v>
      </c>
      <c r="C27" s="246">
        <v>2093</v>
      </c>
      <c r="D27" s="247">
        <v>3558</v>
      </c>
      <c r="E27" s="246">
        <v>1956</v>
      </c>
      <c r="F27" s="234">
        <f>(B27+C27+D27-E27)</f>
        <v>256264</v>
      </c>
    </row>
    <row r="28" spans="1:6" ht="12.75" customHeight="1" thickBot="1">
      <c r="A28" s="261" t="s">
        <v>11</v>
      </c>
      <c r="B28" s="250">
        <f>SUM(B27:B27)</f>
        <v>252569</v>
      </c>
      <c r="C28" s="250">
        <f>SUM(C27:C27)</f>
        <v>2093</v>
      </c>
      <c r="D28" s="250">
        <f>SUM(D27:D27)</f>
        <v>3558</v>
      </c>
      <c r="E28" s="250">
        <f>SUM(E27:E27)</f>
        <v>1956</v>
      </c>
      <c r="F28" s="252">
        <f>F27</f>
        <v>256264</v>
      </c>
    </row>
    <row r="29" spans="1:6" s="230" customFormat="1" ht="26.25" thickBot="1">
      <c r="A29" s="278" t="s">
        <v>81</v>
      </c>
      <c r="B29" s="280">
        <f>B9+B12+B15+B18+B21+B24</f>
        <v>18761</v>
      </c>
      <c r="C29" s="281">
        <f>C9+C12+C15+C18+C21+C24</f>
        <v>61</v>
      </c>
      <c r="D29" s="281">
        <f>D9+D12+D15+D18+D21+D24</f>
        <v>4552</v>
      </c>
      <c r="E29" s="282">
        <f>E9+E12+E15+E18+E21+E24</f>
        <v>0</v>
      </c>
      <c r="F29" s="283">
        <f>B29+C29+D29-E29</f>
        <v>23374</v>
      </c>
    </row>
    <row r="30" spans="1:6" s="284" customFormat="1" ht="26.25" thickBot="1">
      <c r="A30" s="285" t="s">
        <v>82</v>
      </c>
      <c r="B30" s="286">
        <f>B7+B10+B13+B16+B19+B22+B25+B28</f>
        <v>309553</v>
      </c>
      <c r="C30" s="286">
        <f>C7+C10+C13+C16+C19+C22+C25+C28</f>
        <v>3394</v>
      </c>
      <c r="D30" s="286">
        <f>D7+D10+D13+D16+D19+D22+D25+D27</f>
        <v>5937</v>
      </c>
      <c r="E30" s="287">
        <f>E8+E11+E14+E17+E20+E23+E26+E28</f>
        <v>2213</v>
      </c>
      <c r="F30" s="288">
        <f>B30+C30+D30-E30</f>
        <v>316671</v>
      </c>
    </row>
    <row r="31" spans="1:6" s="289" customFormat="1" ht="32.25" customHeight="1" thickBot="1">
      <c r="A31" s="290" t="s">
        <v>83</v>
      </c>
      <c r="B31" s="291">
        <f>B29+B30</f>
        <v>328314</v>
      </c>
      <c r="C31" s="291">
        <f>C29+C30</f>
        <v>3455</v>
      </c>
      <c r="D31" s="291">
        <f>D29+D30</f>
        <v>10489</v>
      </c>
      <c r="E31" s="292">
        <f>E29+E30</f>
        <v>2213</v>
      </c>
      <c r="F31" s="293">
        <f>F29+F30</f>
        <v>340045</v>
      </c>
    </row>
    <row r="32" ht="12.75">
      <c r="A32" s="277"/>
    </row>
    <row r="33" ht="12.75">
      <c r="A33" s="277"/>
    </row>
    <row r="34" ht="12.75">
      <c r="A34" s="277"/>
    </row>
    <row r="35" ht="12.75">
      <c r="A35" s="277"/>
    </row>
    <row r="36" ht="12.75">
      <c r="A36" s="277"/>
    </row>
    <row r="37" spans="1:7" ht="16.5" thickBot="1">
      <c r="A37" s="294" t="s">
        <v>84</v>
      </c>
      <c r="B37" s="294"/>
      <c r="C37" s="294"/>
      <c r="D37" s="295"/>
      <c r="E37" s="295"/>
      <c r="F37" s="295"/>
      <c r="G37" s="216"/>
    </row>
    <row r="38" spans="1:9" ht="17.25" customHeight="1" thickBot="1">
      <c r="A38" s="362" t="s">
        <v>85</v>
      </c>
      <c r="B38" s="365" t="s">
        <v>86</v>
      </c>
      <c r="C38" s="364"/>
      <c r="D38" s="364"/>
      <c r="E38" s="366"/>
      <c r="F38" s="367" t="s">
        <v>87</v>
      </c>
      <c r="G38" s="364"/>
      <c r="H38" s="364"/>
      <c r="I38" s="366"/>
    </row>
    <row r="39" spans="1:9" ht="39" customHeight="1" thickBot="1">
      <c r="A39" s="363"/>
      <c r="B39" s="296" t="s">
        <v>88</v>
      </c>
      <c r="C39" s="297" t="s">
        <v>89</v>
      </c>
      <c r="D39" s="298" t="s">
        <v>90</v>
      </c>
      <c r="E39" s="299" t="s">
        <v>91</v>
      </c>
      <c r="F39" s="300" t="s">
        <v>92</v>
      </c>
      <c r="G39" s="300" t="s">
        <v>93</v>
      </c>
      <c r="H39" s="301" t="s">
        <v>94</v>
      </c>
      <c r="I39" s="301" t="s">
        <v>95</v>
      </c>
    </row>
    <row r="40" spans="1:9" ht="12.75">
      <c r="A40" s="302" t="s">
        <v>12</v>
      </c>
      <c r="B40" s="303"/>
      <c r="C40" s="304">
        <v>10</v>
      </c>
      <c r="D40" s="305"/>
      <c r="E40" s="306">
        <f aca="true" t="shared" si="0" ref="E40:E48">SUM(B40:D40)</f>
        <v>10</v>
      </c>
      <c r="F40" s="274"/>
      <c r="G40" s="307"/>
      <c r="H40" s="308">
        <f aca="true" t="shared" si="1" ref="H40:H47">SUM(F40+G40)</f>
        <v>0</v>
      </c>
      <c r="I40" s="309"/>
    </row>
    <row r="41" spans="1:9" ht="12.75">
      <c r="A41" s="263" t="s">
        <v>32</v>
      </c>
      <c r="B41" s="310">
        <v>31</v>
      </c>
      <c r="C41" s="311">
        <v>21</v>
      </c>
      <c r="D41" s="312">
        <v>53</v>
      </c>
      <c r="E41" s="308">
        <f t="shared" si="0"/>
        <v>105</v>
      </c>
      <c r="F41" s="231">
        <v>62</v>
      </c>
      <c r="G41" s="313">
        <v>90</v>
      </c>
      <c r="H41" s="308">
        <f t="shared" si="1"/>
        <v>152</v>
      </c>
      <c r="I41" s="309">
        <v>1255</v>
      </c>
    </row>
    <row r="42" spans="1:9" ht="12.75">
      <c r="A42" s="263" t="s">
        <v>96</v>
      </c>
      <c r="B42" s="310">
        <v>82</v>
      </c>
      <c r="C42" s="311">
        <v>81</v>
      </c>
      <c r="D42" s="312">
        <v>66</v>
      </c>
      <c r="E42" s="308">
        <f t="shared" si="0"/>
        <v>229</v>
      </c>
      <c r="F42" s="231">
        <v>80</v>
      </c>
      <c r="G42" s="313">
        <v>79</v>
      </c>
      <c r="H42" s="308">
        <f t="shared" si="1"/>
        <v>159</v>
      </c>
      <c r="I42" s="309">
        <v>0</v>
      </c>
    </row>
    <row r="43" spans="1:9" ht="12.75">
      <c r="A43" s="263" t="s">
        <v>34</v>
      </c>
      <c r="B43" s="310">
        <v>41</v>
      </c>
      <c r="C43" s="311">
        <v>33</v>
      </c>
      <c r="D43" s="312">
        <v>46</v>
      </c>
      <c r="E43" s="308">
        <f t="shared" si="0"/>
        <v>120</v>
      </c>
      <c r="F43" s="231">
        <v>134</v>
      </c>
      <c r="G43" s="313">
        <v>119</v>
      </c>
      <c r="H43" s="308">
        <f t="shared" si="1"/>
        <v>253</v>
      </c>
      <c r="I43" s="309">
        <v>1588</v>
      </c>
    </row>
    <row r="44" spans="1:9" ht="12.75">
      <c r="A44" s="263" t="s">
        <v>37</v>
      </c>
      <c r="B44" s="310">
        <v>63</v>
      </c>
      <c r="C44" s="311">
        <v>7</v>
      </c>
      <c r="D44" s="312">
        <v>40</v>
      </c>
      <c r="E44" s="308">
        <f t="shared" si="0"/>
        <v>110</v>
      </c>
      <c r="F44" s="231">
        <v>76</v>
      </c>
      <c r="G44" s="313">
        <v>82</v>
      </c>
      <c r="H44" s="308">
        <f t="shared" si="1"/>
        <v>158</v>
      </c>
      <c r="I44" s="309">
        <v>3566</v>
      </c>
    </row>
    <row r="45" spans="1:9" ht="12.75">
      <c r="A45" s="263" t="s">
        <v>97</v>
      </c>
      <c r="B45" s="310">
        <v>116</v>
      </c>
      <c r="C45" s="311">
        <v>48</v>
      </c>
      <c r="D45" s="312">
        <v>8</v>
      </c>
      <c r="E45" s="308">
        <f t="shared" si="0"/>
        <v>172</v>
      </c>
      <c r="F45" s="231">
        <v>19</v>
      </c>
      <c r="G45" s="313">
        <v>47</v>
      </c>
      <c r="H45" s="308">
        <f t="shared" si="1"/>
        <v>66</v>
      </c>
      <c r="I45" s="309">
        <v>338</v>
      </c>
    </row>
    <row r="46" spans="1:9" ht="12.75">
      <c r="A46" s="263" t="s">
        <v>38</v>
      </c>
      <c r="B46" s="310">
        <v>59</v>
      </c>
      <c r="C46" s="311">
        <v>53</v>
      </c>
      <c r="D46" s="312">
        <v>148</v>
      </c>
      <c r="E46" s="308">
        <f t="shared" si="0"/>
        <v>260</v>
      </c>
      <c r="F46" s="231">
        <v>484</v>
      </c>
      <c r="G46" s="313">
        <v>1147</v>
      </c>
      <c r="H46" s="308">
        <f t="shared" si="1"/>
        <v>1631</v>
      </c>
      <c r="I46" s="309">
        <v>75157</v>
      </c>
    </row>
    <row r="47" spans="1:9" ht="13.5" thickBot="1">
      <c r="A47" s="244" t="s">
        <v>18</v>
      </c>
      <c r="B47" s="314">
        <v>21</v>
      </c>
      <c r="C47" s="230">
        <v>3</v>
      </c>
      <c r="D47" s="315"/>
      <c r="E47" s="308">
        <f t="shared" si="0"/>
        <v>24</v>
      </c>
      <c r="F47" s="316">
        <v>908</v>
      </c>
      <c r="G47" s="215">
        <v>1141</v>
      </c>
      <c r="H47" s="317">
        <f t="shared" si="1"/>
        <v>2049</v>
      </c>
      <c r="I47" s="318">
        <v>34792</v>
      </c>
    </row>
    <row r="48" spans="1:9" ht="13.5" thickBot="1">
      <c r="A48" s="319" t="s">
        <v>98</v>
      </c>
      <c r="B48" s="320">
        <f>SUM(B40:B47)</f>
        <v>413</v>
      </c>
      <c r="C48" s="321">
        <f>SUM(C40:C47)</f>
        <v>256</v>
      </c>
      <c r="D48" s="322">
        <f>SUM(D40:D47)</f>
        <v>361</v>
      </c>
      <c r="E48" s="323">
        <f t="shared" si="0"/>
        <v>1030</v>
      </c>
      <c r="F48" s="324">
        <f>SUM(F40:F47)</f>
        <v>1763</v>
      </c>
      <c r="G48" s="321">
        <f>SUM(G40:G47)</f>
        <v>2705</v>
      </c>
      <c r="H48" s="323">
        <f>SUM(H40:H47)</f>
        <v>4468</v>
      </c>
      <c r="I48" s="325">
        <f>SUM(I40:I47)</f>
        <v>116696</v>
      </c>
    </row>
    <row r="50" spans="1:5" ht="12.75">
      <c r="A50" s="326" t="s">
        <v>99</v>
      </c>
      <c r="C50" s="327"/>
      <c r="D50" s="327"/>
      <c r="E50" s="327"/>
    </row>
    <row r="51" ht="8.25" customHeight="1">
      <c r="A51" s="326"/>
    </row>
    <row r="52" spans="1:6" ht="12.75">
      <c r="A52" s="326" t="s">
        <v>100</v>
      </c>
      <c r="C52" s="327"/>
      <c r="D52" s="327"/>
      <c r="E52" s="327"/>
      <c r="F52" s="327"/>
    </row>
    <row r="53" ht="12.75">
      <c r="A53" s="326"/>
    </row>
    <row r="54" ht="12.75">
      <c r="A54" s="326"/>
    </row>
    <row r="55" spans="1:6" ht="16.5" thickBot="1">
      <c r="A55" s="328" t="s">
        <v>101</v>
      </c>
      <c r="B55" s="328"/>
      <c r="C55" s="328"/>
      <c r="D55" s="328"/>
      <c r="E55" s="328"/>
      <c r="F55" s="328"/>
    </row>
    <row r="56" spans="1:11" ht="15" customHeight="1" thickBot="1">
      <c r="A56" s="368" t="s">
        <v>4</v>
      </c>
      <c r="B56" s="372" t="s">
        <v>102</v>
      </c>
      <c r="C56" s="371"/>
      <c r="D56" s="371"/>
      <c r="E56" s="371"/>
      <c r="F56" s="371"/>
      <c r="G56" s="373"/>
      <c r="H56" s="374" t="s">
        <v>54</v>
      </c>
      <c r="I56" s="371"/>
      <c r="J56" s="371"/>
      <c r="K56" s="373"/>
    </row>
    <row r="57" spans="1:11" ht="15" customHeight="1">
      <c r="A57" s="369"/>
      <c r="B57" s="375" t="s">
        <v>103</v>
      </c>
      <c r="C57" s="376"/>
      <c r="D57" s="375" t="s">
        <v>103</v>
      </c>
      <c r="E57" s="376"/>
      <c r="F57" s="378" t="s">
        <v>11</v>
      </c>
      <c r="G57" s="379"/>
      <c r="H57" s="382" t="s">
        <v>104</v>
      </c>
      <c r="I57" s="386" t="s">
        <v>105</v>
      </c>
      <c r="J57" s="377" t="s">
        <v>106</v>
      </c>
      <c r="K57" s="388"/>
    </row>
    <row r="58" spans="1:11" ht="15" customHeight="1">
      <c r="A58" s="369"/>
      <c r="B58" s="391" t="s">
        <v>107</v>
      </c>
      <c r="C58" s="392"/>
      <c r="D58" s="391" t="s">
        <v>108</v>
      </c>
      <c r="E58" s="393"/>
      <c r="F58" s="380"/>
      <c r="G58" s="381"/>
      <c r="H58" s="383"/>
      <c r="I58" s="385"/>
      <c r="J58" s="389"/>
      <c r="K58" s="390"/>
    </row>
    <row r="59" spans="1:11" ht="21" customHeight="1" thickBot="1">
      <c r="A59" s="370"/>
      <c r="B59" s="227" t="s">
        <v>109</v>
      </c>
      <c r="C59" s="329" t="s">
        <v>110</v>
      </c>
      <c r="D59" s="330" t="s">
        <v>109</v>
      </c>
      <c r="E59" s="331" t="s">
        <v>110</v>
      </c>
      <c r="F59" s="227" t="s">
        <v>109</v>
      </c>
      <c r="G59" s="331" t="s">
        <v>110</v>
      </c>
      <c r="H59" s="384"/>
      <c r="I59" s="387"/>
      <c r="J59" s="227" t="s">
        <v>111</v>
      </c>
      <c r="K59" s="331" t="s">
        <v>11</v>
      </c>
    </row>
    <row r="60" spans="1:11" ht="12.75">
      <c r="A60" s="302" t="s">
        <v>12</v>
      </c>
      <c r="B60" s="311">
        <v>191</v>
      </c>
      <c r="C60" s="312">
        <v>30</v>
      </c>
      <c r="D60" s="332">
        <v>360</v>
      </c>
      <c r="E60" s="333">
        <v>201</v>
      </c>
      <c r="F60" s="334">
        <v>4394</v>
      </c>
      <c r="G60" s="335">
        <v>1995</v>
      </c>
      <c r="H60" s="311"/>
      <c r="I60" s="312"/>
      <c r="J60" s="336"/>
      <c r="K60" s="337">
        <v>20</v>
      </c>
    </row>
    <row r="61" spans="1:11" ht="12.75">
      <c r="A61" s="263" t="s">
        <v>13</v>
      </c>
      <c r="B61" s="311"/>
      <c r="C61" s="312"/>
      <c r="D61" s="336">
        <v>55</v>
      </c>
      <c r="E61" s="337">
        <v>53</v>
      </c>
      <c r="F61" s="334">
        <v>63</v>
      </c>
      <c r="G61" s="335">
        <v>61</v>
      </c>
      <c r="H61" s="311"/>
      <c r="I61" s="312"/>
      <c r="J61" s="336"/>
      <c r="K61" s="337">
        <v>8</v>
      </c>
    </row>
    <row r="62" spans="1:11" ht="12.75">
      <c r="A62" s="263" t="s">
        <v>14</v>
      </c>
      <c r="B62" s="311">
        <v>13</v>
      </c>
      <c r="C62" s="312">
        <v>9</v>
      </c>
      <c r="D62" s="336">
        <v>10</v>
      </c>
      <c r="E62" s="337">
        <v>10</v>
      </c>
      <c r="F62" s="334">
        <v>675</v>
      </c>
      <c r="G62" s="335">
        <v>414</v>
      </c>
      <c r="H62" s="311"/>
      <c r="I62" s="312"/>
      <c r="J62" s="336"/>
      <c r="K62" s="337">
        <v>19</v>
      </c>
    </row>
    <row r="63" spans="1:11" ht="12.75">
      <c r="A63" s="263" t="s">
        <v>16</v>
      </c>
      <c r="B63" s="311">
        <v>3</v>
      </c>
      <c r="C63" s="312">
        <v>3</v>
      </c>
      <c r="D63" s="336"/>
      <c r="E63" s="337"/>
      <c r="F63" s="334">
        <v>73</v>
      </c>
      <c r="G63" s="335">
        <v>66</v>
      </c>
      <c r="H63" s="311">
        <v>1</v>
      </c>
      <c r="I63" s="312">
        <v>1</v>
      </c>
      <c r="J63" s="336"/>
      <c r="K63" s="337">
        <v>2</v>
      </c>
    </row>
    <row r="64" spans="1:11" ht="12.75">
      <c r="A64" s="263" t="s">
        <v>15</v>
      </c>
      <c r="B64" s="311">
        <v>8</v>
      </c>
      <c r="C64" s="312">
        <v>4</v>
      </c>
      <c r="D64" s="336"/>
      <c r="E64" s="337"/>
      <c r="F64" s="334">
        <v>21</v>
      </c>
      <c r="G64" s="335">
        <v>17</v>
      </c>
      <c r="H64" s="311"/>
      <c r="I64" s="312"/>
      <c r="J64" s="336"/>
      <c r="K64" s="337"/>
    </row>
    <row r="65" spans="1:11" ht="12.75">
      <c r="A65" s="263" t="s">
        <v>17</v>
      </c>
      <c r="B65" s="311"/>
      <c r="C65" s="312"/>
      <c r="D65" s="336">
        <v>17</v>
      </c>
      <c r="E65" s="337">
        <v>12</v>
      </c>
      <c r="F65" s="334">
        <v>21</v>
      </c>
      <c r="G65" s="335">
        <v>16</v>
      </c>
      <c r="H65" s="311"/>
      <c r="I65" s="312"/>
      <c r="J65" s="336"/>
      <c r="K65" s="337">
        <v>29</v>
      </c>
    </row>
    <row r="66" spans="1:11" ht="13.5" thickBot="1">
      <c r="A66" s="244" t="s">
        <v>18</v>
      </c>
      <c r="B66" s="230">
        <v>21</v>
      </c>
      <c r="C66" s="315">
        <v>17</v>
      </c>
      <c r="D66" s="338">
        <v>170</v>
      </c>
      <c r="E66" s="339">
        <v>170</v>
      </c>
      <c r="F66" s="340">
        <v>1946</v>
      </c>
      <c r="G66" s="341">
        <v>1763</v>
      </c>
      <c r="H66" s="311">
        <v>2</v>
      </c>
      <c r="I66" s="342">
        <v>52</v>
      </c>
      <c r="J66" s="343">
        <v>2</v>
      </c>
      <c r="K66" s="344">
        <v>90</v>
      </c>
    </row>
    <row r="67" spans="1:11" s="233" customFormat="1" ht="13.5" thickBot="1">
      <c r="A67" s="319" t="s">
        <v>98</v>
      </c>
      <c r="B67" s="320">
        <f aca="true" t="shared" si="2" ref="B67:K67">SUM(B60:B66)</f>
        <v>236</v>
      </c>
      <c r="C67" s="321">
        <f t="shared" si="2"/>
        <v>63</v>
      </c>
      <c r="D67" s="345">
        <f t="shared" si="2"/>
        <v>612</v>
      </c>
      <c r="E67" s="323">
        <f t="shared" si="2"/>
        <v>446</v>
      </c>
      <c r="F67" s="324">
        <f t="shared" si="2"/>
        <v>7193</v>
      </c>
      <c r="G67" s="325">
        <f t="shared" si="2"/>
        <v>4332</v>
      </c>
      <c r="H67" s="324">
        <f t="shared" si="2"/>
        <v>3</v>
      </c>
      <c r="I67" s="346">
        <f t="shared" si="2"/>
        <v>53</v>
      </c>
      <c r="J67" s="347">
        <f t="shared" si="2"/>
        <v>2</v>
      </c>
      <c r="K67" s="346">
        <f t="shared" si="2"/>
        <v>168</v>
      </c>
    </row>
    <row r="68" ht="12.75">
      <c r="A68" s="326"/>
    </row>
    <row r="69" spans="1:6" ht="12.75">
      <c r="A69" s="326" t="s">
        <v>112</v>
      </c>
      <c r="C69" s="327"/>
      <c r="D69" s="327"/>
      <c r="E69" s="327"/>
      <c r="F69" s="327"/>
    </row>
    <row r="70" spans="1:4" ht="12.75">
      <c r="A70" s="326" t="s">
        <v>113</v>
      </c>
      <c r="C70" s="327"/>
      <c r="D70" s="327"/>
    </row>
    <row r="71" ht="19.5" customHeight="1"/>
    <row r="100" ht="12.75">
      <c r="A100" s="326"/>
    </row>
    <row r="101" ht="12.75">
      <c r="A101" s="326"/>
    </row>
    <row r="102" ht="12.75">
      <c r="A102" s="326"/>
    </row>
    <row r="103" ht="12.75">
      <c r="A103" s="326"/>
    </row>
    <row r="104" ht="12.75">
      <c r="A104" s="326"/>
    </row>
    <row r="105" ht="12.75">
      <c r="A105" s="326"/>
    </row>
    <row r="106" ht="12.75">
      <c r="A106" s="326"/>
    </row>
    <row r="107" ht="12.75">
      <c r="A107" s="326"/>
    </row>
    <row r="108" ht="12.75">
      <c r="A108" s="326"/>
    </row>
    <row r="109" ht="12.75">
      <c r="A109" s="326"/>
    </row>
    <row r="110" ht="12.75">
      <c r="A110" s="326"/>
    </row>
    <row r="111" ht="12.75">
      <c r="A111" s="326"/>
    </row>
    <row r="112" ht="12.75">
      <c r="A112" s="326"/>
    </row>
    <row r="113" ht="12.75">
      <c r="A113" s="326"/>
    </row>
    <row r="114" ht="12.75">
      <c r="A114" s="326"/>
    </row>
    <row r="115" ht="12.75">
      <c r="A115" s="326"/>
    </row>
    <row r="116" ht="12.75">
      <c r="A116" s="326"/>
    </row>
    <row r="117" ht="12.75">
      <c r="A117" s="326"/>
    </row>
    <row r="118" ht="12.75">
      <c r="A118" s="326"/>
    </row>
    <row r="119" ht="12.75">
      <c r="A119" s="326"/>
    </row>
    <row r="120" ht="12.75">
      <c r="A120" s="326"/>
    </row>
    <row r="121" ht="12.75">
      <c r="A121" s="326"/>
    </row>
    <row r="122" ht="12.75">
      <c r="A122" s="326"/>
    </row>
    <row r="123" ht="12.75">
      <c r="A123" s="326"/>
    </row>
    <row r="124" ht="12.75">
      <c r="A124" s="326"/>
    </row>
    <row r="125" ht="12.75">
      <c r="A125" s="326"/>
    </row>
    <row r="126" ht="12.75">
      <c r="A126" s="326"/>
    </row>
    <row r="127" ht="12.75">
      <c r="A127" s="326"/>
    </row>
  </sheetData>
  <mergeCells count="23">
    <mergeCell ref="D58:E58"/>
    <mergeCell ref="A56:A59"/>
    <mergeCell ref="B56:G56"/>
    <mergeCell ref="H56:K56"/>
    <mergeCell ref="B57:C57"/>
    <mergeCell ref="D57:E57"/>
    <mergeCell ref="F57:G58"/>
    <mergeCell ref="H57:H59"/>
    <mergeCell ref="I57:I59"/>
    <mergeCell ref="J57:K58"/>
    <mergeCell ref="B58:C58"/>
    <mergeCell ref="I12:M12"/>
    <mergeCell ref="I15:M15"/>
    <mergeCell ref="I18:M18"/>
    <mergeCell ref="A38:A39"/>
    <mergeCell ref="B38:E38"/>
    <mergeCell ref="F38:I38"/>
    <mergeCell ref="A4:F4"/>
    <mergeCell ref="A5:A6"/>
    <mergeCell ref="B5:B6"/>
    <mergeCell ref="C5:D5"/>
    <mergeCell ref="E5:E6"/>
    <mergeCell ref="F5:F6"/>
  </mergeCells>
  <printOptions horizontalCentered="1"/>
  <pageMargins left="0.59" right="0.39" top="0.39" bottom="0.39" header="0.51" footer="0.51"/>
  <pageSetup horizontalDpi="300" verticalDpi="300" orientation="landscape" paperSize="9"/>
  <headerFooter alignWithMargins="0">
    <oddHeader>&amp;C
</oddHeader>
    <oddFooter>&amp;REXC/ROZPOCET/TABULKY/TAB_04.XLS</oddFooter>
  </headerFooter>
  <rowBreaks count="1" manualBreakCount="1">
    <brk id="3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O34" sqref="O34"/>
    </sheetView>
  </sheetViews>
  <sheetFormatPr defaultColWidth="9.00390625" defaultRowHeight="12.75"/>
  <cols>
    <col min="1" max="1" width="11.00390625" style="394" customWidth="1"/>
    <col min="2" max="2" width="8.875" style="394" customWidth="1"/>
    <col min="3" max="3" width="9.625" style="394" customWidth="1"/>
    <col min="4" max="9" width="8.875" style="394" customWidth="1"/>
    <col min="10" max="10" width="10.375" style="394" customWidth="1"/>
    <col min="11" max="11" width="9.25390625" style="394" customWidth="1"/>
    <col min="12" max="12" width="8.75390625" style="394" customWidth="1"/>
    <col min="13" max="16384" width="8.875" style="394" customWidth="1"/>
  </cols>
  <sheetData>
    <row r="1" spans="1:11" ht="18">
      <c r="A1" s="218" t="s">
        <v>114</v>
      </c>
      <c r="B1" s="219" t="s">
        <v>115</v>
      </c>
      <c r="C1" s="219"/>
      <c r="D1" s="395"/>
      <c r="E1" s="395"/>
      <c r="F1" s="395"/>
      <c r="G1" s="395"/>
      <c r="H1" s="395"/>
      <c r="I1" s="395"/>
      <c r="J1" s="215"/>
      <c r="K1" s="395"/>
    </row>
    <row r="2" spans="1:11" ht="18">
      <c r="A2" s="218"/>
      <c r="B2" s="219"/>
      <c r="C2" s="395"/>
      <c r="D2" s="395"/>
      <c r="E2" s="395"/>
      <c r="F2" s="395"/>
      <c r="G2" s="395"/>
      <c r="H2" s="395"/>
      <c r="I2" s="395"/>
      <c r="J2" s="215"/>
      <c r="K2" s="395"/>
    </row>
    <row r="3" spans="1:11" ht="18.75" thickBot="1">
      <c r="A3" s="277" t="s">
        <v>116</v>
      </c>
      <c r="B3" s="219"/>
      <c r="C3" s="395"/>
      <c r="D3" s="395"/>
      <c r="E3" s="395"/>
      <c r="F3" s="395"/>
      <c r="G3" s="395"/>
      <c r="H3" s="395"/>
      <c r="I3" s="395"/>
      <c r="J3" s="397"/>
      <c r="K3" s="395"/>
    </row>
    <row r="4" spans="1:8" ht="12.75" customHeight="1">
      <c r="A4" s="468" t="s">
        <v>4</v>
      </c>
      <c r="B4" s="382" t="s">
        <v>117</v>
      </c>
      <c r="C4" s="471" t="s">
        <v>118</v>
      </c>
      <c r="D4" s="473" t="s">
        <v>119</v>
      </c>
      <c r="E4" s="474"/>
      <c r="F4" s="471" t="s">
        <v>120</v>
      </c>
      <c r="G4" s="471" t="s">
        <v>121</v>
      </c>
      <c r="H4" s="386" t="s">
        <v>122</v>
      </c>
    </row>
    <row r="5" spans="1:8" ht="26.25" customHeight="1" thickBot="1">
      <c r="A5" s="469"/>
      <c r="B5" s="470"/>
      <c r="C5" s="472"/>
      <c r="D5" s="398" t="s">
        <v>123</v>
      </c>
      <c r="E5" s="398" t="s">
        <v>124</v>
      </c>
      <c r="F5" s="472"/>
      <c r="G5" s="472"/>
      <c r="H5" s="475"/>
    </row>
    <row r="6" spans="1:8" ht="12.75">
      <c r="A6" s="263" t="s">
        <v>12</v>
      </c>
      <c r="B6" s="399"/>
      <c r="C6" s="399"/>
      <c r="D6" s="399"/>
      <c r="E6" s="399"/>
      <c r="F6" s="399"/>
      <c r="G6" s="399">
        <v>2</v>
      </c>
      <c r="H6" s="400">
        <v>26</v>
      </c>
    </row>
    <row r="7" spans="1:8" ht="12.75">
      <c r="A7" s="263" t="s">
        <v>13</v>
      </c>
      <c r="B7" s="401"/>
      <c r="C7" s="401"/>
      <c r="D7" s="401"/>
      <c r="E7" s="401"/>
      <c r="F7" s="401"/>
      <c r="G7" s="401">
        <v>1</v>
      </c>
      <c r="H7" s="402">
        <v>11</v>
      </c>
    </row>
    <row r="8" spans="1:8" ht="12.75">
      <c r="A8" s="263" t="s">
        <v>14</v>
      </c>
      <c r="B8" s="401">
        <v>6</v>
      </c>
      <c r="C8" s="401"/>
      <c r="D8" s="401">
        <v>18</v>
      </c>
      <c r="E8" s="401"/>
      <c r="F8" s="401"/>
      <c r="G8" s="401">
        <v>1</v>
      </c>
      <c r="H8" s="402">
        <v>54</v>
      </c>
    </row>
    <row r="9" spans="1:8" ht="12.75">
      <c r="A9" s="263" t="s">
        <v>16</v>
      </c>
      <c r="B9" s="401"/>
      <c r="C9" s="401"/>
      <c r="D9" s="401"/>
      <c r="E9" s="401"/>
      <c r="F9" s="401"/>
      <c r="G9" s="401">
        <v>2</v>
      </c>
      <c r="H9" s="402">
        <v>57</v>
      </c>
    </row>
    <row r="10" spans="1:8" ht="12.75">
      <c r="A10" s="263" t="s">
        <v>15</v>
      </c>
      <c r="B10" s="401"/>
      <c r="C10" s="401"/>
      <c r="D10" s="401"/>
      <c r="E10" s="401"/>
      <c r="F10" s="401"/>
      <c r="G10" s="401">
        <v>1</v>
      </c>
      <c r="H10" s="402">
        <v>37</v>
      </c>
    </row>
    <row r="11" spans="1:8" ht="12.75">
      <c r="A11" s="263" t="s">
        <v>17</v>
      </c>
      <c r="B11" s="401"/>
      <c r="C11" s="401"/>
      <c r="D11" s="401"/>
      <c r="E11" s="401"/>
      <c r="F11" s="401"/>
      <c r="G11" s="401">
        <v>5</v>
      </c>
      <c r="H11" s="402">
        <v>78</v>
      </c>
    </row>
    <row r="12" spans="1:8" ht="13.5" thickBot="1">
      <c r="A12" s="244" t="s">
        <v>18</v>
      </c>
      <c r="B12" s="314">
        <v>115</v>
      </c>
      <c r="C12" s="314">
        <v>2508</v>
      </c>
      <c r="D12" s="314">
        <v>557</v>
      </c>
      <c r="E12" s="314">
        <v>3429</v>
      </c>
      <c r="F12" s="314">
        <v>1007</v>
      </c>
      <c r="G12" s="314">
        <v>10</v>
      </c>
      <c r="H12" s="403">
        <v>410</v>
      </c>
    </row>
    <row r="13" spans="1:8" ht="13.5" thickBot="1">
      <c r="A13" s="404" t="s">
        <v>11</v>
      </c>
      <c r="B13" s="321">
        <f aca="true" t="shared" si="0" ref="B13:H13">SUM(B6:B12)</f>
        <v>121</v>
      </c>
      <c r="C13" s="405">
        <f t="shared" si="0"/>
        <v>2508</v>
      </c>
      <c r="D13" s="324">
        <f t="shared" si="0"/>
        <v>575</v>
      </c>
      <c r="E13" s="324">
        <f t="shared" si="0"/>
        <v>3429</v>
      </c>
      <c r="F13" s="324">
        <f t="shared" si="0"/>
        <v>1007</v>
      </c>
      <c r="G13" s="324">
        <f t="shared" si="0"/>
        <v>22</v>
      </c>
      <c r="H13" s="406">
        <f t="shared" si="0"/>
        <v>673</v>
      </c>
    </row>
    <row r="14" spans="1:11" ht="12.75">
      <c r="A14" s="277"/>
      <c r="B14" s="233"/>
      <c r="C14" s="233"/>
      <c r="D14" s="233"/>
      <c r="E14" s="233"/>
      <c r="F14" s="233"/>
      <c r="G14" s="233"/>
      <c r="H14" s="233"/>
      <c r="I14" s="233"/>
      <c r="J14" s="233"/>
      <c r="K14" s="233"/>
    </row>
    <row r="15" spans="1:11" ht="12.75">
      <c r="A15" s="258"/>
      <c r="B15" s="233"/>
      <c r="C15" s="233"/>
      <c r="D15" s="233"/>
      <c r="E15" s="233"/>
      <c r="F15" s="233"/>
      <c r="G15" s="233"/>
      <c r="H15" s="233"/>
      <c r="I15" s="233"/>
      <c r="J15" s="233"/>
      <c r="K15" s="233"/>
    </row>
    <row r="16" spans="1:11" ht="12.75">
      <c r="A16" s="277"/>
      <c r="B16" s="233"/>
      <c r="C16" s="233"/>
      <c r="D16" s="233"/>
      <c r="E16" s="233"/>
      <c r="F16" s="233"/>
      <c r="G16" s="233"/>
      <c r="H16" s="233"/>
      <c r="I16" s="233"/>
      <c r="J16" s="233"/>
      <c r="K16" s="233"/>
    </row>
    <row r="17" spans="1:11" ht="12.75">
      <c r="A17" s="277"/>
      <c r="B17" s="233"/>
      <c r="C17" s="233"/>
      <c r="D17" s="233"/>
      <c r="E17" s="233"/>
      <c r="F17" s="233"/>
      <c r="G17" s="233"/>
      <c r="H17" s="233"/>
      <c r="I17" s="233"/>
      <c r="J17" s="233"/>
      <c r="K17" s="233"/>
    </row>
    <row r="18" spans="1:11" ht="13.5" thickBot="1">
      <c r="A18" s="277" t="s">
        <v>125</v>
      </c>
      <c r="B18" s="233"/>
      <c r="C18" s="233"/>
      <c r="D18" s="233"/>
      <c r="E18" s="277" t="s">
        <v>126</v>
      </c>
      <c r="F18" s="233"/>
      <c r="G18" s="233"/>
      <c r="H18" s="233"/>
      <c r="I18" s="233"/>
      <c r="J18" s="233"/>
      <c r="K18" s="233"/>
    </row>
    <row r="19" spans="1:11" ht="25.5" customHeight="1" thickBot="1">
      <c r="A19" s="476" t="s">
        <v>127</v>
      </c>
      <c r="B19" s="477"/>
      <c r="C19" s="407"/>
      <c r="D19" s="408"/>
      <c r="E19" s="478" t="s">
        <v>4</v>
      </c>
      <c r="F19" s="480" t="s">
        <v>128</v>
      </c>
      <c r="G19" s="481"/>
      <c r="H19" s="481"/>
      <c r="I19" s="482"/>
      <c r="J19" s="483" t="s">
        <v>129</v>
      </c>
      <c r="K19" s="233"/>
    </row>
    <row r="20" spans="1:11" ht="13.5" thickBot="1">
      <c r="A20" s="410" t="s">
        <v>12</v>
      </c>
      <c r="B20" s="411">
        <v>930</v>
      </c>
      <c r="C20" s="407"/>
      <c r="D20" s="408"/>
      <c r="E20" s="479"/>
      <c r="F20" s="225" t="s">
        <v>130</v>
      </c>
      <c r="G20" s="412" t="s">
        <v>131</v>
      </c>
      <c r="H20" s="412" t="s">
        <v>132</v>
      </c>
      <c r="I20" s="224" t="s">
        <v>131</v>
      </c>
      <c r="J20" s="484"/>
      <c r="K20" s="233"/>
    </row>
    <row r="21" spans="1:11" ht="12.75">
      <c r="A21" s="410" t="s">
        <v>32</v>
      </c>
      <c r="B21" s="413">
        <v>1125</v>
      </c>
      <c r="E21" s="263" t="s">
        <v>12</v>
      </c>
      <c r="F21" s="414" t="s">
        <v>133</v>
      </c>
      <c r="G21" s="415">
        <v>1</v>
      </c>
      <c r="H21" s="416"/>
      <c r="I21" s="417"/>
      <c r="J21" s="418">
        <v>26076</v>
      </c>
      <c r="K21" s="215"/>
    </row>
    <row r="22" spans="1:11" ht="12.75">
      <c r="A22" s="410" t="s">
        <v>33</v>
      </c>
      <c r="B22" s="413">
        <v>4263</v>
      </c>
      <c r="D22" s="419"/>
      <c r="E22" s="263" t="s">
        <v>13</v>
      </c>
      <c r="F22" s="420"/>
      <c r="G22" s="421"/>
      <c r="H22" s="422" t="s">
        <v>134</v>
      </c>
      <c r="I22" s="423">
        <v>1</v>
      </c>
      <c r="J22" s="424">
        <v>29557</v>
      </c>
      <c r="K22" s="215"/>
    </row>
    <row r="23" spans="1:11" ht="12.75">
      <c r="A23" s="410" t="s">
        <v>135</v>
      </c>
      <c r="B23" s="413">
        <v>1795</v>
      </c>
      <c r="E23" s="263" t="s">
        <v>14</v>
      </c>
      <c r="F23" s="420" t="s">
        <v>133</v>
      </c>
      <c r="G23" s="421">
        <v>1</v>
      </c>
      <c r="H23" s="422" t="s">
        <v>134</v>
      </c>
      <c r="I23" s="423">
        <v>1</v>
      </c>
      <c r="J23" s="424">
        <v>83419</v>
      </c>
      <c r="K23" s="215"/>
    </row>
    <row r="24" spans="1:11" ht="12.75">
      <c r="A24" s="410" t="s">
        <v>36</v>
      </c>
      <c r="B24" s="413">
        <v>4118</v>
      </c>
      <c r="E24" s="263" t="s">
        <v>16</v>
      </c>
      <c r="F24" s="420"/>
      <c r="G24" s="421"/>
      <c r="H24" s="425" t="s">
        <v>134</v>
      </c>
      <c r="I24" s="423">
        <v>1</v>
      </c>
      <c r="J24" s="424">
        <v>68737</v>
      </c>
      <c r="K24" s="215"/>
    </row>
    <row r="25" spans="1:11" ht="12.75">
      <c r="A25" s="410" t="s">
        <v>37</v>
      </c>
      <c r="B25" s="413">
        <v>1194</v>
      </c>
      <c r="E25" s="263" t="s">
        <v>15</v>
      </c>
      <c r="F25" s="420" t="s">
        <v>36</v>
      </c>
      <c r="G25" s="421">
        <v>1</v>
      </c>
      <c r="H25" s="426"/>
      <c r="I25" s="427"/>
      <c r="J25" s="424"/>
      <c r="K25" s="215"/>
    </row>
    <row r="26" spans="1:11" ht="12.75">
      <c r="A26" s="410" t="s">
        <v>38</v>
      </c>
      <c r="B26" s="413">
        <v>2825</v>
      </c>
      <c r="E26" s="263" t="s">
        <v>17</v>
      </c>
      <c r="F26" s="420" t="s">
        <v>133</v>
      </c>
      <c r="G26" s="421">
        <v>1</v>
      </c>
      <c r="H26" s="422" t="s">
        <v>134</v>
      </c>
      <c r="I26" s="428">
        <v>1</v>
      </c>
      <c r="J26" s="424">
        <v>82718</v>
      </c>
      <c r="K26" s="215"/>
    </row>
    <row r="27" spans="1:10" ht="13.5" thickBot="1">
      <c r="A27" s="410" t="s">
        <v>35</v>
      </c>
      <c r="B27" s="413">
        <v>2466</v>
      </c>
      <c r="E27" s="244" t="s">
        <v>18</v>
      </c>
      <c r="F27" s="429" t="s">
        <v>133</v>
      </c>
      <c r="G27" s="430">
        <v>3</v>
      </c>
      <c r="H27" s="422" t="s">
        <v>134</v>
      </c>
      <c r="I27" s="431">
        <v>5</v>
      </c>
      <c r="J27" s="432">
        <v>855878</v>
      </c>
    </row>
    <row r="28" spans="1:10" ht="13.5" thickBot="1">
      <c r="A28" s="409" t="s">
        <v>136</v>
      </c>
      <c r="B28" s="433">
        <v>371</v>
      </c>
      <c r="E28" s="404" t="s">
        <v>11</v>
      </c>
      <c r="F28" s="434"/>
      <c r="G28" s="435">
        <f>SUM(G21:G27)</f>
        <v>7</v>
      </c>
      <c r="H28" s="436"/>
      <c r="I28" s="437">
        <f>SUM(I21:I27)</f>
        <v>9</v>
      </c>
      <c r="J28" s="438">
        <f>SUM(J21:J27)</f>
        <v>1146385</v>
      </c>
    </row>
    <row r="29" spans="1:2" ht="13.5" thickBot="1">
      <c r="A29" s="439" t="s">
        <v>137</v>
      </c>
      <c r="B29" s="440">
        <v>176</v>
      </c>
    </row>
    <row r="30" spans="1:5" ht="13.5" thickBot="1">
      <c r="A30" s="438" t="s">
        <v>11</v>
      </c>
      <c r="B30" s="406">
        <f>SUM(B20:B29)</f>
        <v>19263</v>
      </c>
      <c r="E30" s="394" t="s">
        <v>138</v>
      </c>
    </row>
    <row r="31" spans="1:2" ht="12.75">
      <c r="A31" s="396"/>
      <c r="B31" s="396"/>
    </row>
    <row r="32" spans="1:2" ht="12.75">
      <c r="A32" s="396"/>
      <c r="B32" s="396"/>
    </row>
    <row r="33" spans="1:2" ht="12.75">
      <c r="A33" s="396" t="s">
        <v>139</v>
      </c>
      <c r="B33" s="396"/>
    </row>
    <row r="34" spans="1:11" ht="14.25" customHeight="1" thickBot="1">
      <c r="A34" s="441" t="s">
        <v>140</v>
      </c>
      <c r="B34" s="441"/>
      <c r="C34" s="441"/>
      <c r="D34" s="441"/>
      <c r="E34" s="441"/>
      <c r="F34" s="441"/>
      <c r="G34" s="441"/>
      <c r="H34" s="441"/>
      <c r="I34" s="441"/>
      <c r="J34" s="441"/>
      <c r="K34" s="441"/>
    </row>
    <row r="35" spans="1:12" ht="13.5" customHeight="1">
      <c r="A35" s="442" t="s">
        <v>141</v>
      </c>
      <c r="B35" s="485" t="s">
        <v>12</v>
      </c>
      <c r="C35" s="487" t="s">
        <v>32</v>
      </c>
      <c r="D35" s="487" t="s">
        <v>33</v>
      </c>
      <c r="E35" s="487" t="s">
        <v>34</v>
      </c>
      <c r="F35" s="487" t="s">
        <v>35</v>
      </c>
      <c r="G35" s="487" t="s">
        <v>36</v>
      </c>
      <c r="H35" s="487" t="s">
        <v>37</v>
      </c>
      <c r="I35" s="487" t="s">
        <v>38</v>
      </c>
      <c r="J35" s="487" t="s">
        <v>142</v>
      </c>
      <c r="K35" s="489" t="s">
        <v>143</v>
      </c>
      <c r="L35" s="491" t="s">
        <v>11</v>
      </c>
    </row>
    <row r="36" spans="1:12" ht="12.75" customHeight="1" thickBot="1">
      <c r="A36" s="443" t="s">
        <v>4</v>
      </c>
      <c r="B36" s="486"/>
      <c r="C36" s="488"/>
      <c r="D36" s="488"/>
      <c r="E36" s="488"/>
      <c r="F36" s="488"/>
      <c r="G36" s="488"/>
      <c r="H36" s="488"/>
      <c r="I36" s="488"/>
      <c r="J36" s="488"/>
      <c r="K36" s="490"/>
      <c r="L36" s="492"/>
    </row>
    <row r="37" spans="1:12" ht="12.75">
      <c r="A37" s="410" t="s">
        <v>12</v>
      </c>
      <c r="B37" s="444">
        <v>31754</v>
      </c>
      <c r="C37" s="444"/>
      <c r="D37" s="444"/>
      <c r="E37" s="444"/>
      <c r="F37" s="444"/>
      <c r="G37" s="444"/>
      <c r="H37" s="444"/>
      <c r="I37" s="444"/>
      <c r="J37" s="445"/>
      <c r="K37" s="446"/>
      <c r="L37" s="447">
        <f aca="true" t="shared" si="1" ref="L37:L42">SUM(B37:K37)</f>
        <v>31754</v>
      </c>
    </row>
    <row r="38" spans="1:12" ht="12.75">
      <c r="A38" s="410" t="s">
        <v>13</v>
      </c>
      <c r="B38" s="426"/>
      <c r="C38" s="426">
        <v>2718</v>
      </c>
      <c r="D38" s="426">
        <v>1750</v>
      </c>
      <c r="E38" s="426">
        <v>244</v>
      </c>
      <c r="F38" s="426">
        <v>24</v>
      </c>
      <c r="G38" s="426">
        <v>537</v>
      </c>
      <c r="H38" s="426">
        <v>164</v>
      </c>
      <c r="I38" s="426">
        <v>56</v>
      </c>
      <c r="J38" s="448">
        <v>21</v>
      </c>
      <c r="K38" s="449">
        <v>42</v>
      </c>
      <c r="L38" s="447">
        <f t="shared" si="1"/>
        <v>5556</v>
      </c>
    </row>
    <row r="39" spans="1:12" ht="12.75">
      <c r="A39" s="410" t="s">
        <v>144</v>
      </c>
      <c r="B39" s="426"/>
      <c r="C39" s="426">
        <v>145</v>
      </c>
      <c r="D39" s="426">
        <v>877</v>
      </c>
      <c r="E39" s="426">
        <v>11362</v>
      </c>
      <c r="F39" s="426">
        <v>659</v>
      </c>
      <c r="G39" s="426">
        <v>1005</v>
      </c>
      <c r="H39" s="426">
        <v>91</v>
      </c>
      <c r="I39" s="426">
        <v>138</v>
      </c>
      <c r="J39" s="448">
        <v>43</v>
      </c>
      <c r="K39" s="449">
        <v>97</v>
      </c>
      <c r="L39" s="447">
        <f t="shared" si="1"/>
        <v>14417</v>
      </c>
    </row>
    <row r="40" spans="1:12" ht="12.75">
      <c r="A40" s="410" t="s">
        <v>16</v>
      </c>
      <c r="B40" s="426"/>
      <c r="C40" s="426">
        <v>49</v>
      </c>
      <c r="D40" s="426">
        <v>477</v>
      </c>
      <c r="E40" s="426">
        <v>138</v>
      </c>
      <c r="F40" s="426">
        <v>54</v>
      </c>
      <c r="G40" s="426">
        <v>199</v>
      </c>
      <c r="H40" s="426">
        <v>4779</v>
      </c>
      <c r="I40" s="426">
        <v>67</v>
      </c>
      <c r="J40" s="448">
        <v>84</v>
      </c>
      <c r="K40" s="449">
        <v>13</v>
      </c>
      <c r="L40" s="447">
        <f t="shared" si="1"/>
        <v>5860</v>
      </c>
    </row>
    <row r="41" spans="1:12" ht="12.75">
      <c r="A41" s="410" t="s">
        <v>17</v>
      </c>
      <c r="B41" s="426"/>
      <c r="C41" s="426">
        <v>2</v>
      </c>
      <c r="D41" s="426">
        <v>13</v>
      </c>
      <c r="E41" s="426">
        <v>38</v>
      </c>
      <c r="F41" s="426">
        <v>28</v>
      </c>
      <c r="G41" s="426">
        <v>28</v>
      </c>
      <c r="H41" s="426">
        <v>6</v>
      </c>
      <c r="I41" s="426">
        <v>978</v>
      </c>
      <c r="J41" s="448">
        <v>2</v>
      </c>
      <c r="K41" s="449">
        <v>1</v>
      </c>
      <c r="L41" s="447">
        <f t="shared" si="1"/>
        <v>1096</v>
      </c>
    </row>
    <row r="42" spans="1:12" ht="13.5" thickBot="1">
      <c r="A42" s="409" t="s">
        <v>18</v>
      </c>
      <c r="B42" s="450"/>
      <c r="C42" s="450">
        <v>2597</v>
      </c>
      <c r="D42" s="450">
        <v>38703</v>
      </c>
      <c r="E42" s="450">
        <v>4115</v>
      </c>
      <c r="F42" s="450">
        <v>1238</v>
      </c>
      <c r="G42" s="450">
        <v>19877</v>
      </c>
      <c r="H42" s="450">
        <v>2313</v>
      </c>
      <c r="I42" s="450">
        <v>4071</v>
      </c>
      <c r="J42" s="394">
        <v>3292</v>
      </c>
      <c r="K42" s="451">
        <v>245</v>
      </c>
      <c r="L42" s="447">
        <f t="shared" si="1"/>
        <v>76451</v>
      </c>
    </row>
    <row r="43" spans="1:12" s="396" customFormat="1" ht="13.5" thickBot="1">
      <c r="A43" s="438" t="s">
        <v>11</v>
      </c>
      <c r="B43" s="324">
        <f aca="true" t="shared" si="2" ref="B43:L43">SUM(B37:B42)</f>
        <v>31754</v>
      </c>
      <c r="C43" s="324">
        <f t="shared" si="2"/>
        <v>5511</v>
      </c>
      <c r="D43" s="324">
        <f t="shared" si="2"/>
        <v>41820</v>
      </c>
      <c r="E43" s="324">
        <f t="shared" si="2"/>
        <v>15897</v>
      </c>
      <c r="F43" s="324">
        <f t="shared" si="2"/>
        <v>2003</v>
      </c>
      <c r="G43" s="324">
        <f t="shared" si="2"/>
        <v>21646</v>
      </c>
      <c r="H43" s="324">
        <f t="shared" si="2"/>
        <v>7353</v>
      </c>
      <c r="I43" s="324">
        <f t="shared" si="2"/>
        <v>5310</v>
      </c>
      <c r="J43" s="324">
        <f t="shared" si="2"/>
        <v>3442</v>
      </c>
      <c r="K43" s="321">
        <f t="shared" si="2"/>
        <v>398</v>
      </c>
      <c r="L43" s="438">
        <f t="shared" si="2"/>
        <v>135134</v>
      </c>
    </row>
    <row r="44" spans="1:11" ht="12.75">
      <c r="A44" s="396"/>
      <c r="B44" s="396"/>
      <c r="C44" s="396"/>
      <c r="D44" s="396"/>
      <c r="E44" s="396"/>
      <c r="F44" s="396"/>
      <c r="G44" s="396"/>
      <c r="H44" s="396"/>
      <c r="I44" s="396"/>
      <c r="J44" s="396"/>
      <c r="K44" s="396"/>
    </row>
    <row r="45" spans="1:11" ht="12.75">
      <c r="A45" s="396"/>
      <c r="B45" s="396"/>
      <c r="C45" s="396"/>
      <c r="D45" s="396"/>
      <c r="E45" s="396"/>
      <c r="F45" s="396"/>
      <c r="G45" s="396"/>
      <c r="H45" s="396"/>
      <c r="I45" s="396"/>
      <c r="J45" s="396"/>
      <c r="K45" s="396"/>
    </row>
    <row r="46" spans="1:11" ht="13.5" thickBot="1">
      <c r="A46" s="396" t="s">
        <v>145</v>
      </c>
      <c r="B46" s="396"/>
      <c r="C46" s="396"/>
      <c r="D46" s="396"/>
      <c r="E46" s="396"/>
      <c r="F46" s="396"/>
      <c r="G46" s="396"/>
      <c r="H46" s="396"/>
      <c r="I46" s="396"/>
      <c r="J46" s="396"/>
      <c r="K46" s="396"/>
    </row>
    <row r="47" spans="1:11" ht="25.5" thickBot="1">
      <c r="A47" s="452" t="s">
        <v>4</v>
      </c>
      <c r="B47" s="453" t="s">
        <v>146</v>
      </c>
      <c r="C47" s="454" t="s">
        <v>147</v>
      </c>
      <c r="D47" s="453" t="s">
        <v>148</v>
      </c>
      <c r="E47" s="454" t="s">
        <v>149</v>
      </c>
      <c r="F47" s="396"/>
      <c r="G47" s="396"/>
      <c r="H47" s="396"/>
      <c r="I47" s="396"/>
      <c r="J47" s="396"/>
      <c r="K47" s="396"/>
    </row>
    <row r="48" spans="1:11" ht="12.75">
      <c r="A48" s="410" t="s">
        <v>12</v>
      </c>
      <c r="B48" s="448">
        <f>L37</f>
        <v>31754</v>
      </c>
      <c r="C48" s="410">
        <v>16722</v>
      </c>
      <c r="D48" s="455">
        <v>31720</v>
      </c>
      <c r="E48" s="456">
        <f aca="true" t="shared" si="3" ref="E48:E55">(B48+C48)/D48</f>
        <v>1.5282471626733922</v>
      </c>
      <c r="F48" s="396"/>
      <c r="G48" s="396"/>
      <c r="H48" s="396"/>
      <c r="I48" s="396"/>
      <c r="J48" s="396"/>
      <c r="K48" s="396"/>
    </row>
    <row r="49" spans="1:11" ht="12.75">
      <c r="A49" s="410" t="s">
        <v>13</v>
      </c>
      <c r="B49" s="448">
        <f>L38</f>
        <v>5556</v>
      </c>
      <c r="C49" s="410">
        <v>2767</v>
      </c>
      <c r="D49" s="448">
        <v>14497</v>
      </c>
      <c r="E49" s="457">
        <f t="shared" si="3"/>
        <v>0.5741187831965234</v>
      </c>
      <c r="F49" s="396"/>
      <c r="G49" s="396"/>
      <c r="H49" s="396"/>
      <c r="I49" s="396"/>
      <c r="J49" s="396"/>
      <c r="K49" s="396"/>
    </row>
    <row r="50" spans="1:11" ht="12.75">
      <c r="A50" s="410" t="s">
        <v>144</v>
      </c>
      <c r="B50" s="448">
        <f>L39</f>
        <v>14417</v>
      </c>
      <c r="C50" s="410">
        <v>7915</v>
      </c>
      <c r="D50" s="448">
        <v>34504</v>
      </c>
      <c r="E50" s="457">
        <f t="shared" si="3"/>
        <v>0.6472293067470438</v>
      </c>
      <c r="F50" s="396"/>
      <c r="G50" s="396"/>
      <c r="H50" s="396"/>
      <c r="I50" s="396"/>
      <c r="J50" s="396"/>
      <c r="K50" s="396"/>
    </row>
    <row r="51" spans="1:11" ht="12.75">
      <c r="A51" s="410" t="s">
        <v>16</v>
      </c>
      <c r="B51" s="448">
        <f>L40</f>
        <v>5860</v>
      </c>
      <c r="C51" s="410">
        <v>3652</v>
      </c>
      <c r="D51" s="448">
        <v>19965</v>
      </c>
      <c r="E51" s="457">
        <f t="shared" si="3"/>
        <v>0.4764337590783872</v>
      </c>
      <c r="F51" s="396"/>
      <c r="G51" s="396"/>
      <c r="H51" s="396"/>
      <c r="I51" s="396"/>
      <c r="J51" s="396"/>
      <c r="K51" s="396"/>
    </row>
    <row r="52" spans="1:11" ht="12.75">
      <c r="A52" s="410" t="s">
        <v>15</v>
      </c>
      <c r="B52" s="448">
        <v>0</v>
      </c>
      <c r="C52" s="410">
        <v>0</v>
      </c>
      <c r="D52" s="448">
        <v>17920</v>
      </c>
      <c r="E52" s="457">
        <f t="shared" si="3"/>
        <v>0</v>
      </c>
      <c r="F52" s="396"/>
      <c r="G52" s="396"/>
      <c r="H52" s="396"/>
      <c r="I52" s="396"/>
      <c r="J52" s="396"/>
      <c r="K52" s="396"/>
    </row>
    <row r="53" spans="1:11" ht="12.75">
      <c r="A53" s="410" t="s">
        <v>17</v>
      </c>
      <c r="B53" s="448">
        <f>L41</f>
        <v>1096</v>
      </c>
      <c r="C53" s="410">
        <v>712</v>
      </c>
      <c r="D53" s="394">
        <v>7750</v>
      </c>
      <c r="E53" s="457">
        <f t="shared" si="3"/>
        <v>0.23329032258064517</v>
      </c>
      <c r="F53" s="396"/>
      <c r="G53" s="396"/>
      <c r="H53" s="396"/>
      <c r="I53" s="396"/>
      <c r="J53" s="396"/>
      <c r="K53" s="396"/>
    </row>
    <row r="54" spans="1:11" ht="13.5" thickBot="1">
      <c r="A54" s="458" t="s">
        <v>18</v>
      </c>
      <c r="B54" s="448">
        <f>L42</f>
        <v>76451</v>
      </c>
      <c r="C54" s="409">
        <v>28713</v>
      </c>
      <c r="D54" s="459">
        <v>306603</v>
      </c>
      <c r="E54" s="460">
        <f t="shared" si="3"/>
        <v>0.34299729617779345</v>
      </c>
      <c r="F54" s="396"/>
      <c r="G54" s="396"/>
      <c r="H54" s="396"/>
      <c r="I54" s="396"/>
      <c r="J54" s="396"/>
      <c r="K54" s="396"/>
    </row>
    <row r="55" spans="1:5" s="396" customFormat="1" ht="13.5" thickBot="1">
      <c r="A55" s="461" t="s">
        <v>11</v>
      </c>
      <c r="B55" s="321">
        <f>SUM(B48:B54)</f>
        <v>135134</v>
      </c>
      <c r="C55" s="438">
        <f>SUM(C48:C54)</f>
        <v>60481</v>
      </c>
      <c r="D55" s="462">
        <f>SUM(D48:D54)</f>
        <v>432959</v>
      </c>
      <c r="E55" s="463">
        <f t="shared" si="3"/>
        <v>0.4518095246894048</v>
      </c>
    </row>
    <row r="56" spans="1:11" ht="12.75">
      <c r="A56" s="396"/>
      <c r="C56" s="464">
        <f>D48+D49+D50+D51+D53+D54</f>
        <v>415039</v>
      </c>
      <c r="E56" s="396"/>
      <c r="F56" s="396"/>
      <c r="G56" s="396"/>
      <c r="H56" s="396"/>
      <c r="I56" s="396"/>
      <c r="J56" s="396"/>
      <c r="K56" s="396"/>
    </row>
    <row r="57" spans="1:11" ht="12.75">
      <c r="A57" s="396"/>
      <c r="B57" s="396"/>
      <c r="C57" s="396"/>
      <c r="D57" s="396"/>
      <c r="E57" s="396"/>
      <c r="F57" s="396"/>
      <c r="G57" s="396"/>
      <c r="H57" s="396"/>
      <c r="I57" s="396"/>
      <c r="J57" s="396"/>
      <c r="K57" s="396"/>
    </row>
    <row r="58" spans="1:11" ht="12.75">
      <c r="A58" s="396"/>
      <c r="B58" s="396"/>
      <c r="C58" s="396"/>
      <c r="D58" s="396"/>
      <c r="E58" s="396"/>
      <c r="F58" s="396"/>
      <c r="G58" s="396"/>
      <c r="H58" s="396"/>
      <c r="I58" s="396"/>
      <c r="J58" s="396"/>
      <c r="K58" s="396"/>
    </row>
    <row r="59" spans="1:11" ht="12.75">
      <c r="A59" s="396"/>
      <c r="B59" s="396"/>
      <c r="C59" s="396"/>
      <c r="D59" s="396"/>
      <c r="E59" s="396"/>
      <c r="F59" s="396"/>
      <c r="G59" s="396"/>
      <c r="H59" s="396"/>
      <c r="I59" s="396"/>
      <c r="J59" s="396"/>
      <c r="K59" s="396"/>
    </row>
    <row r="60" spans="1:10" ht="15.75">
      <c r="A60" s="493" t="s">
        <v>150</v>
      </c>
      <c r="B60" s="493"/>
      <c r="C60" s="493"/>
      <c r="D60" s="493"/>
      <c r="E60" s="493"/>
      <c r="F60" s="493"/>
      <c r="G60" s="493"/>
      <c r="H60" s="493"/>
      <c r="I60" s="493"/>
      <c r="J60" s="222"/>
    </row>
    <row r="61" spans="1:11" ht="15.75">
      <c r="A61" s="222"/>
      <c r="B61" s="289"/>
      <c r="C61" s="289"/>
      <c r="D61" s="289"/>
      <c r="E61" s="289"/>
      <c r="F61" s="289"/>
      <c r="G61" s="289"/>
      <c r="H61" s="289"/>
      <c r="I61" s="289"/>
      <c r="J61" s="289"/>
      <c r="K61" s="289"/>
    </row>
    <row r="62" spans="1:11" ht="15.75">
      <c r="A62" s="493" t="s">
        <v>151</v>
      </c>
      <c r="B62" s="493"/>
      <c r="C62" s="493"/>
      <c r="D62" s="493"/>
      <c r="E62" s="279">
        <f>D55</f>
        <v>432959</v>
      </c>
      <c r="F62" s="222" t="s">
        <v>152</v>
      </c>
      <c r="H62" s="222"/>
      <c r="I62" s="222"/>
      <c r="J62" s="222"/>
      <c r="K62" s="222"/>
    </row>
    <row r="63" spans="1:11" ht="15.75">
      <c r="A63" s="222"/>
      <c r="B63" s="289"/>
      <c r="C63" s="289"/>
      <c r="D63" s="289"/>
      <c r="E63" s="289"/>
      <c r="F63" s="289"/>
      <c r="G63" s="289"/>
      <c r="H63" s="289"/>
      <c r="I63" s="289"/>
      <c r="J63" s="289"/>
      <c r="K63" s="289"/>
    </row>
    <row r="64" spans="1:11" ht="15.75">
      <c r="A64" s="222" t="s">
        <v>153</v>
      </c>
      <c r="B64" s="222"/>
      <c r="C64" s="222"/>
      <c r="D64" s="222"/>
      <c r="E64" s="222"/>
      <c r="F64" s="222"/>
      <c r="G64" s="222"/>
      <c r="H64" s="494">
        <f>B43+C43+D43+E43+F43+G43+H43+I43+J43+K43</f>
        <v>135134</v>
      </c>
      <c r="I64" s="494"/>
      <c r="J64" s="222"/>
      <c r="K64" s="222"/>
    </row>
    <row r="65" spans="1:11" ht="15.75">
      <c r="A65" s="222"/>
      <c r="B65" s="289"/>
      <c r="C65" s="289"/>
      <c r="D65" s="289"/>
      <c r="E65" s="289"/>
      <c r="F65" s="289"/>
      <c r="G65" s="222"/>
      <c r="H65" s="221"/>
      <c r="I65" s="289"/>
      <c r="J65" s="289"/>
      <c r="K65" s="289"/>
    </row>
    <row r="66" spans="1:11" ht="15.75">
      <c r="A66" s="495" t="s">
        <v>154</v>
      </c>
      <c r="B66" s="495"/>
      <c r="C66" s="495"/>
      <c r="D66" s="495"/>
      <c r="E66" s="495"/>
      <c r="F66" s="495"/>
      <c r="G66" s="495"/>
      <c r="H66" s="495"/>
      <c r="I66" s="495"/>
      <c r="J66" s="495"/>
      <c r="K66" s="466">
        <f>E55</f>
        <v>0.4518095246894048</v>
      </c>
    </row>
    <row r="67" spans="1:11" ht="15.75">
      <c r="A67" s="465"/>
      <c r="I67" s="467"/>
      <c r="J67" s="396"/>
      <c r="K67" s="289"/>
    </row>
    <row r="68" spans="1:11" ht="15.75">
      <c r="A68" s="493" t="s">
        <v>155</v>
      </c>
      <c r="B68" s="493"/>
      <c r="C68" s="493"/>
      <c r="D68" s="493"/>
      <c r="E68" s="493"/>
      <c r="F68" s="493"/>
      <c r="G68" s="493"/>
      <c r="H68" s="493"/>
      <c r="I68" s="493"/>
      <c r="J68" s="494">
        <v>299683</v>
      </c>
      <c r="K68" s="494"/>
    </row>
    <row r="69" spans="1:11" ht="12.75">
      <c r="A69" s="216"/>
      <c r="B69" s="215"/>
      <c r="C69" s="215"/>
      <c r="D69" s="215"/>
      <c r="E69" s="215"/>
      <c r="F69" s="215"/>
      <c r="G69" s="215"/>
      <c r="H69" s="215"/>
      <c r="I69" s="215"/>
      <c r="J69" s="84"/>
      <c r="K69" s="215"/>
    </row>
    <row r="70" spans="1:11" ht="15.75">
      <c r="A70" s="495" t="s">
        <v>156</v>
      </c>
      <c r="B70" s="495"/>
      <c r="C70" s="495"/>
      <c r="D70" s="495"/>
      <c r="E70" s="495"/>
      <c r="F70" s="495"/>
      <c r="G70" s="495"/>
      <c r="H70" s="495"/>
      <c r="I70" s="495"/>
      <c r="J70" s="495"/>
      <c r="K70" s="466">
        <f>J68/D54</f>
        <v>0.9774300969005522</v>
      </c>
    </row>
    <row r="71" ht="12.75">
      <c r="I71" s="396"/>
    </row>
  </sheetData>
  <mergeCells count="29">
    <mergeCell ref="A70:J70"/>
    <mergeCell ref="H64:I64"/>
    <mergeCell ref="A66:J66"/>
    <mergeCell ref="A68:I68"/>
    <mergeCell ref="J68:K68"/>
    <mergeCell ref="K35:K36"/>
    <mergeCell ref="L35:L36"/>
    <mergeCell ref="A60:I60"/>
    <mergeCell ref="A62:D62"/>
    <mergeCell ref="J19:J20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F4:F5"/>
    <mergeCell ref="G4:G5"/>
    <mergeCell ref="H4:H5"/>
    <mergeCell ref="A19:B19"/>
    <mergeCell ref="E19:E20"/>
    <mergeCell ref="F19:I19"/>
    <mergeCell ref="A4:A5"/>
    <mergeCell ref="B4:B5"/>
    <mergeCell ref="C4:C5"/>
    <mergeCell ref="D4:E4"/>
  </mergeCells>
  <printOptions/>
  <pageMargins left="0.79" right="0.79" top="0.59" bottom="0.59" header="0.51" footer="0.31"/>
  <pageSetup horizontalDpi="300" verticalDpi="300" orientation="landscape" paperSize="9" scale="97"/>
  <headerFooter alignWithMargins="0">
    <oddFooter>&amp;REXC\ROZPOCET\TABULKY\TAB_04.EXC
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workbookViewId="0" topLeftCell="A19">
      <selection activeCell="C34" sqref="C34"/>
    </sheetView>
  </sheetViews>
  <sheetFormatPr defaultColWidth="9.00390625" defaultRowHeight="12.75"/>
  <cols>
    <col min="1" max="1" width="14.25390625" style="496" customWidth="1"/>
    <col min="2" max="2" width="29.25390625" style="496" customWidth="1"/>
    <col min="3" max="3" width="44.125" style="497" customWidth="1"/>
    <col min="4" max="4" width="50.125" style="496" customWidth="1"/>
    <col min="5" max="5" width="48.00390625" style="496" customWidth="1"/>
    <col min="6" max="16384" width="8.875" style="496" customWidth="1"/>
  </cols>
  <sheetData>
    <row r="1" spans="1:4" ht="12.75">
      <c r="A1" s="499" t="s">
        <v>1</v>
      </c>
      <c r="B1" s="500"/>
      <c r="C1" s="501"/>
      <c r="D1" s="500"/>
    </row>
    <row r="2" spans="1:4" ht="12.75">
      <c r="A2" s="502" t="s">
        <v>157</v>
      </c>
      <c r="B2" s="503" t="s">
        <v>158</v>
      </c>
      <c r="C2" s="504" t="s">
        <v>159</v>
      </c>
      <c r="D2" s="503"/>
    </row>
    <row r="3" spans="1:4" ht="12.75">
      <c r="A3" s="502" t="s">
        <v>160</v>
      </c>
      <c r="B3" s="503" t="s">
        <v>161</v>
      </c>
      <c r="C3" s="505" t="s">
        <v>162</v>
      </c>
      <c r="D3" s="506"/>
    </row>
    <row r="4" spans="1:4" ht="30.75" customHeight="1">
      <c r="A4" s="507" t="s">
        <v>163</v>
      </c>
      <c r="B4" s="508" t="s">
        <v>19</v>
      </c>
      <c r="C4" s="509" t="s">
        <v>159</v>
      </c>
      <c r="D4" s="510" t="s">
        <v>164</v>
      </c>
    </row>
    <row r="5" spans="1:4" ht="44.25" customHeight="1">
      <c r="A5" s="507" t="s">
        <v>165</v>
      </c>
      <c r="B5" s="508" t="s">
        <v>21</v>
      </c>
      <c r="C5" s="509" t="s">
        <v>159</v>
      </c>
      <c r="D5" s="510" t="s">
        <v>166</v>
      </c>
    </row>
    <row r="6" spans="1:4" s="16" customFormat="1" ht="12.75">
      <c r="A6" s="511"/>
      <c r="B6" s="512"/>
      <c r="C6" s="513"/>
      <c r="D6" s="512"/>
    </row>
    <row r="7" spans="1:4" s="16" customFormat="1" ht="12.75">
      <c r="A7" s="514"/>
      <c r="B7" s="515"/>
      <c r="C7" s="516"/>
      <c r="D7" s="515"/>
    </row>
    <row r="8" spans="1:4" ht="12.75">
      <c r="A8" s="517" t="s">
        <v>167</v>
      </c>
      <c r="B8" s="503"/>
      <c r="C8" s="504"/>
      <c r="D8" s="503"/>
    </row>
    <row r="9" spans="1:4" ht="25.5">
      <c r="A9" s="507" t="s">
        <v>168</v>
      </c>
      <c r="B9" s="508" t="s">
        <v>45</v>
      </c>
      <c r="C9" s="509" t="s">
        <v>169</v>
      </c>
      <c r="D9" s="510" t="s">
        <v>170</v>
      </c>
    </row>
    <row r="10" spans="1:4" ht="12.75">
      <c r="A10" s="502" t="s">
        <v>74</v>
      </c>
      <c r="B10" s="503" t="s">
        <v>171</v>
      </c>
      <c r="C10" s="518" t="s">
        <v>172</v>
      </c>
      <c r="D10" s="503"/>
    </row>
    <row r="11" spans="1:4" ht="78.75" customHeight="1">
      <c r="A11" s="507" t="s">
        <v>173</v>
      </c>
      <c r="B11" s="508" t="s">
        <v>174</v>
      </c>
      <c r="C11" s="509" t="s">
        <v>169</v>
      </c>
      <c r="D11" s="519" t="s">
        <v>175</v>
      </c>
    </row>
    <row r="12" spans="1:4" ht="12.75">
      <c r="A12" s="511"/>
      <c r="B12" s="512"/>
      <c r="C12" s="513"/>
      <c r="D12" s="512"/>
    </row>
    <row r="13" spans="1:4" ht="12.75">
      <c r="A13" s="514"/>
      <c r="B13" s="515"/>
      <c r="C13" s="516"/>
      <c r="D13" s="515"/>
    </row>
    <row r="14" spans="1:4" ht="12.75">
      <c r="A14" s="517" t="s">
        <v>61</v>
      </c>
      <c r="B14" s="503"/>
      <c r="C14" s="504"/>
      <c r="D14" s="503"/>
    </row>
    <row r="15" spans="1:5" ht="135" customHeight="1">
      <c r="A15" s="520" t="s">
        <v>176</v>
      </c>
      <c r="B15" s="510" t="s">
        <v>177</v>
      </c>
      <c r="C15" s="509" t="s">
        <v>178</v>
      </c>
      <c r="D15" s="510" t="s">
        <v>179</v>
      </c>
      <c r="E15" s="522"/>
    </row>
    <row r="16" spans="1:9" ht="25.5">
      <c r="A16" s="520" t="s">
        <v>180</v>
      </c>
      <c r="B16" s="510" t="s">
        <v>181</v>
      </c>
      <c r="C16" s="509" t="s">
        <v>169</v>
      </c>
      <c r="D16" s="523"/>
      <c r="E16" s="523"/>
      <c r="F16" s="523"/>
      <c r="G16" s="523"/>
      <c r="H16" s="523"/>
      <c r="I16" s="523"/>
    </row>
    <row r="17" spans="1:4" ht="38.25">
      <c r="A17" s="539" t="s">
        <v>182</v>
      </c>
      <c r="B17" s="542" t="s">
        <v>183</v>
      </c>
      <c r="C17" s="518" t="s">
        <v>184</v>
      </c>
      <c r="D17" s="524" t="s">
        <v>185</v>
      </c>
    </row>
    <row r="18" spans="1:4" ht="12.75">
      <c r="A18" s="538"/>
      <c r="B18" s="541"/>
      <c r="C18" s="525" t="s">
        <v>186</v>
      </c>
      <c r="D18" s="526"/>
    </row>
    <row r="19" spans="1:4" ht="38.25" customHeight="1">
      <c r="A19" s="538"/>
      <c r="B19" s="541"/>
      <c r="C19" s="527" t="s">
        <v>187</v>
      </c>
      <c r="D19" s="528" t="s">
        <v>188</v>
      </c>
    </row>
    <row r="20" spans="1:4" ht="25.5">
      <c r="A20" s="538"/>
      <c r="B20" s="541"/>
      <c r="C20" s="518" t="s">
        <v>187</v>
      </c>
      <c r="D20" s="529" t="s">
        <v>189</v>
      </c>
    </row>
    <row r="21" spans="1:4" ht="51" customHeight="1">
      <c r="A21" s="540"/>
      <c r="B21" s="543"/>
      <c r="C21" s="530" t="s">
        <v>184</v>
      </c>
      <c r="D21" s="531" t="s">
        <v>190</v>
      </c>
    </row>
    <row r="22" spans="1:4" ht="12.75">
      <c r="A22" s="532"/>
      <c r="B22" s="532"/>
      <c r="C22" s="533"/>
      <c r="D22" s="532"/>
    </row>
    <row r="23" spans="1:4" ht="12.75">
      <c r="A23" s="499" t="s">
        <v>114</v>
      </c>
      <c r="B23" s="500"/>
      <c r="C23" s="501"/>
      <c r="D23" s="500"/>
    </row>
    <row r="24" spans="1:4" ht="48" customHeight="1">
      <c r="A24" s="534" t="s">
        <v>191</v>
      </c>
      <c r="B24" s="535" t="s">
        <v>192</v>
      </c>
      <c r="C24" s="509" t="s">
        <v>193</v>
      </c>
      <c r="D24" s="510" t="s">
        <v>194</v>
      </c>
    </row>
    <row r="25" spans="1:4" ht="31.5" customHeight="1">
      <c r="A25" s="502" t="s">
        <v>195</v>
      </c>
      <c r="B25" s="503" t="s">
        <v>196</v>
      </c>
      <c r="C25" s="518" t="s">
        <v>197</v>
      </c>
      <c r="D25" s="503"/>
    </row>
    <row r="26" spans="1:4" ht="42.75" customHeight="1">
      <c r="A26" s="520" t="s">
        <v>198</v>
      </c>
      <c r="B26" s="510" t="s">
        <v>199</v>
      </c>
      <c r="C26" s="509" t="s">
        <v>193</v>
      </c>
      <c r="D26" s="536" t="s">
        <v>200</v>
      </c>
    </row>
    <row r="27" spans="1:4" ht="25.5">
      <c r="A27" s="520" t="s">
        <v>201</v>
      </c>
      <c r="B27" s="508" t="s">
        <v>202</v>
      </c>
      <c r="C27" s="537" t="s">
        <v>203</v>
      </c>
      <c r="D27" s="500"/>
    </row>
    <row r="28" spans="1:4" ht="12.75">
      <c r="A28" s="502"/>
      <c r="B28" s="503" t="s">
        <v>204</v>
      </c>
      <c r="C28" s="505" t="s">
        <v>203</v>
      </c>
      <c r="D28" s="503"/>
    </row>
    <row r="29" spans="1:4" ht="12.75">
      <c r="A29" s="520" t="s">
        <v>205</v>
      </c>
      <c r="B29" s="503" t="s">
        <v>206</v>
      </c>
      <c r="C29" s="504" t="s">
        <v>207</v>
      </c>
      <c r="D29" s="503"/>
    </row>
    <row r="30" spans="1:4" ht="12.75">
      <c r="A30" s="502"/>
      <c r="B30" s="503" t="s">
        <v>208</v>
      </c>
      <c r="C30" s="505" t="s">
        <v>203</v>
      </c>
      <c r="D30" s="503"/>
    </row>
  </sheetData>
  <mergeCells count="2">
    <mergeCell ref="A17:A21"/>
    <mergeCell ref="B17:B21"/>
  </mergeCells>
  <printOptions/>
  <pageMargins left="0.2" right="0.2" top="0.39" bottom="0.39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7"/>
  <sheetViews>
    <sheetView zoomScale="75" zoomScaleNormal="75" workbookViewId="0" topLeftCell="A16">
      <selection activeCell="J40" sqref="J40"/>
    </sheetView>
  </sheetViews>
  <sheetFormatPr defaultColWidth="9.00390625" defaultRowHeight="12.75"/>
  <cols>
    <col min="1" max="1" width="9.625" style="0" customWidth="1"/>
  </cols>
  <sheetData>
    <row r="1" spans="1:4" ht="18">
      <c r="A1" s="547" t="s">
        <v>209</v>
      </c>
      <c r="B1" s="547"/>
      <c r="C1" s="547"/>
      <c r="D1" s="547"/>
    </row>
    <row r="2" spans="1:4" ht="18">
      <c r="A2" s="544"/>
      <c r="B2" s="545"/>
      <c r="C2" s="545"/>
      <c r="D2" s="545"/>
    </row>
    <row r="3" spans="1:12" ht="18">
      <c r="A3" s="521" t="s">
        <v>210</v>
      </c>
      <c r="B3" s="521"/>
      <c r="C3" s="521"/>
      <c r="D3" s="521"/>
      <c r="E3" s="521"/>
      <c r="F3" s="521"/>
      <c r="G3" s="521"/>
      <c r="H3" s="521"/>
      <c r="I3" s="521"/>
      <c r="J3" s="521"/>
      <c r="K3" s="521"/>
      <c r="L3" s="521"/>
    </row>
    <row r="4" spans="1:4" ht="18">
      <c r="A4" s="544"/>
      <c r="B4" s="545"/>
      <c r="C4" s="545"/>
      <c r="D4" s="545"/>
    </row>
    <row r="6" ht="15.75">
      <c r="A6" s="546" t="s">
        <v>1</v>
      </c>
    </row>
    <row r="7" spans="1:8" ht="12.75">
      <c r="A7" s="498" t="s">
        <v>211</v>
      </c>
      <c r="B7" s="498"/>
      <c r="C7" s="498"/>
      <c r="D7" s="498"/>
      <c r="E7" s="498"/>
      <c r="F7" s="498"/>
      <c r="G7" s="498"/>
      <c r="H7" s="498"/>
    </row>
    <row r="9" ht="15.75">
      <c r="A9" s="546" t="s">
        <v>167</v>
      </c>
    </row>
    <row r="10" spans="1:3" ht="15.75">
      <c r="A10" s="546" t="s">
        <v>212</v>
      </c>
      <c r="B10" s="546"/>
      <c r="C10" s="546"/>
    </row>
    <row r="11" spans="2:4" ht="12.75">
      <c r="B11" s="498" t="s">
        <v>213</v>
      </c>
      <c r="C11" s="498"/>
      <c r="D11" s="498"/>
    </row>
    <row r="12" spans="2:4" ht="12.75">
      <c r="B12" s="498" t="s">
        <v>214</v>
      </c>
      <c r="C12" s="498"/>
      <c r="D12" s="498"/>
    </row>
    <row r="13" spans="2:3" ht="12.75">
      <c r="B13" s="498"/>
      <c r="C13" t="s">
        <v>215</v>
      </c>
    </row>
    <row r="14" spans="2:3" ht="12.75">
      <c r="B14" s="498"/>
      <c r="C14" t="s">
        <v>216</v>
      </c>
    </row>
    <row r="15" spans="2:3" ht="12.75">
      <c r="B15" s="498"/>
      <c r="C15" t="s">
        <v>217</v>
      </c>
    </row>
    <row r="17" ht="15.75">
      <c r="A17" s="546" t="s">
        <v>61</v>
      </c>
    </row>
    <row r="18" spans="1:6" ht="12.75">
      <c r="A18" s="498" t="s">
        <v>218</v>
      </c>
      <c r="B18" s="498"/>
      <c r="C18" s="498"/>
      <c r="D18" s="498"/>
      <c r="E18" s="498"/>
      <c r="F18" s="498"/>
    </row>
    <row r="19" ht="12.75">
      <c r="B19" t="s">
        <v>219</v>
      </c>
    </row>
    <row r="20" ht="12.75">
      <c r="B20" t="s">
        <v>220</v>
      </c>
    </row>
    <row r="22" spans="1:3" ht="12.75">
      <c r="A22" s="498" t="s">
        <v>221</v>
      </c>
      <c r="B22" s="498"/>
      <c r="C22" s="498"/>
    </row>
    <row r="23" spans="1:5" ht="12.75">
      <c r="A23" s="498"/>
      <c r="B23" s="498" t="s">
        <v>222</v>
      </c>
      <c r="C23" s="498"/>
      <c r="D23" s="498"/>
      <c r="E23" s="498"/>
    </row>
    <row r="24" spans="3:8" ht="12.75">
      <c r="C24" s="498" t="s">
        <v>223</v>
      </c>
      <c r="D24" s="498"/>
      <c r="E24" s="498"/>
      <c r="F24" s="498"/>
      <c r="G24" s="498"/>
      <c r="H24" s="498"/>
    </row>
    <row r="25" spans="3:8" ht="12.75">
      <c r="C25" s="498" t="s">
        <v>224</v>
      </c>
      <c r="D25" s="498"/>
      <c r="E25" s="498"/>
      <c r="F25" s="498"/>
      <c r="G25" s="498"/>
      <c r="H25" s="498"/>
    </row>
    <row r="26" spans="3:8" ht="12.75">
      <c r="C26" s="498" t="s">
        <v>225</v>
      </c>
      <c r="D26" s="498"/>
      <c r="E26" s="498"/>
      <c r="F26" s="498"/>
      <c r="G26" s="498"/>
      <c r="H26" s="498"/>
    </row>
    <row r="27" ht="12.75">
      <c r="C27" s="498"/>
    </row>
    <row r="28" spans="2:5" ht="12.75">
      <c r="B28" s="498" t="s">
        <v>226</v>
      </c>
      <c r="C28" s="498"/>
      <c r="D28" s="498"/>
      <c r="E28" s="498"/>
    </row>
    <row r="29" spans="3:12" ht="12.75">
      <c r="C29" s="498" t="s">
        <v>227</v>
      </c>
      <c r="D29" s="498"/>
      <c r="E29" s="498"/>
      <c r="F29" s="498"/>
      <c r="G29" s="498"/>
      <c r="H29" s="498"/>
      <c r="I29" s="498"/>
      <c r="J29" s="498"/>
      <c r="K29" s="498"/>
      <c r="L29" s="498"/>
    </row>
    <row r="31" spans="1:4" ht="12.75">
      <c r="A31" s="498" t="s">
        <v>228</v>
      </c>
      <c r="B31" s="498"/>
      <c r="C31" s="498"/>
      <c r="D31" s="498"/>
    </row>
    <row r="34" ht="15.75">
      <c r="A34" s="546" t="s">
        <v>114</v>
      </c>
    </row>
    <row r="35" ht="12.75">
      <c r="A35" s="498" t="s">
        <v>229</v>
      </c>
    </row>
    <row r="36" spans="2:5" ht="12.75">
      <c r="B36" s="498" t="s">
        <v>230</v>
      </c>
      <c r="C36" s="498"/>
      <c r="D36" s="498"/>
      <c r="E36" s="498"/>
    </row>
    <row r="37" spans="2:12" ht="12.75">
      <c r="B37" s="498" t="s">
        <v>231</v>
      </c>
      <c r="C37" s="498"/>
      <c r="D37" s="498"/>
      <c r="E37" s="498"/>
      <c r="F37" s="498"/>
      <c r="G37" s="498"/>
      <c r="H37" s="498"/>
      <c r="I37" s="498"/>
      <c r="J37" s="498"/>
      <c r="K37" s="498"/>
      <c r="L37" s="498"/>
    </row>
  </sheetData>
  <mergeCells count="1">
    <mergeCell ref="A1:D1"/>
  </mergeCells>
  <printOptions/>
  <pageMargins left="0.39" right="0.39" top="0.59" bottom="0.59" header="0.51" footer="0.51"/>
  <pageSetup horizontalDpi="300" verticalDpi="300" orientation="landscape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workbookViewId="0" topLeftCell="A34">
      <selection activeCell="E15" sqref="E15:F15"/>
    </sheetView>
  </sheetViews>
  <sheetFormatPr defaultColWidth="9.00390625" defaultRowHeight="12.75"/>
  <cols>
    <col min="1" max="1" width="9.125" style="545" customWidth="1"/>
    <col min="2" max="6" width="6.25390625" style="0" customWidth="1"/>
    <col min="7" max="7" width="9.125" style="545" customWidth="1"/>
    <col min="8" max="12" width="6.25390625" style="0" customWidth="1"/>
  </cols>
  <sheetData>
    <row r="1" spans="2:14" ht="12.75">
      <c r="B1" t="s">
        <v>32</v>
      </c>
      <c r="C1" t="s">
        <v>34</v>
      </c>
      <c r="D1" t="s">
        <v>37</v>
      </c>
      <c r="E1" t="s">
        <v>38</v>
      </c>
      <c r="F1" t="s">
        <v>232</v>
      </c>
      <c r="H1" t="s">
        <v>32</v>
      </c>
      <c r="I1" t="s">
        <v>34</v>
      </c>
      <c r="J1" t="s">
        <v>37</v>
      </c>
      <c r="K1" t="s">
        <v>38</v>
      </c>
      <c r="L1" t="s">
        <v>232</v>
      </c>
      <c r="M1" s="548" t="s">
        <v>32</v>
      </c>
      <c r="N1" s="548">
        <v>986</v>
      </c>
    </row>
    <row r="2" spans="1:14" ht="12.75">
      <c r="A2" s="545" t="s">
        <v>32</v>
      </c>
      <c r="B2">
        <v>388</v>
      </c>
      <c r="C2">
        <v>6</v>
      </c>
      <c r="D2">
        <v>2</v>
      </c>
      <c r="F2">
        <v>143</v>
      </c>
      <c r="G2" s="545" t="s">
        <v>33</v>
      </c>
      <c r="L2">
        <v>2</v>
      </c>
      <c r="M2" s="548" t="s">
        <v>33</v>
      </c>
      <c r="N2" s="548">
        <v>2937</v>
      </c>
    </row>
    <row r="3" spans="2:14" ht="12.75">
      <c r="B3">
        <v>3</v>
      </c>
      <c r="F3">
        <v>6</v>
      </c>
      <c r="L3">
        <v>1</v>
      </c>
      <c r="M3" s="548" t="s">
        <v>34</v>
      </c>
      <c r="N3" s="548">
        <v>986</v>
      </c>
    </row>
    <row r="4" spans="2:14" ht="12.75">
      <c r="B4">
        <v>223</v>
      </c>
      <c r="C4">
        <v>2</v>
      </c>
      <c r="F4">
        <v>24</v>
      </c>
      <c r="H4">
        <v>352</v>
      </c>
      <c r="I4">
        <v>54</v>
      </c>
      <c r="J4">
        <v>100</v>
      </c>
      <c r="L4">
        <v>6087</v>
      </c>
      <c r="M4" s="548" t="s">
        <v>35</v>
      </c>
      <c r="N4" s="548">
        <v>621</v>
      </c>
    </row>
    <row r="5" spans="2:14" ht="12.75">
      <c r="B5">
        <v>71</v>
      </c>
      <c r="F5">
        <v>12</v>
      </c>
      <c r="I5">
        <v>2</v>
      </c>
      <c r="L5">
        <v>19</v>
      </c>
      <c r="M5" s="548" t="s">
        <v>36</v>
      </c>
      <c r="N5" s="548">
        <v>2548</v>
      </c>
    </row>
    <row r="6" spans="2:14" ht="12.75">
      <c r="B6">
        <v>2</v>
      </c>
      <c r="I6">
        <v>2</v>
      </c>
      <c r="L6">
        <v>3</v>
      </c>
      <c r="M6" s="548" t="s">
        <v>37</v>
      </c>
      <c r="N6" s="548">
        <v>913</v>
      </c>
    </row>
    <row r="7" spans="2:14" ht="12.75">
      <c r="B7">
        <v>26</v>
      </c>
      <c r="D7">
        <v>3</v>
      </c>
      <c r="F7">
        <v>16</v>
      </c>
      <c r="H7">
        <v>17</v>
      </c>
      <c r="J7">
        <v>1</v>
      </c>
      <c r="L7">
        <v>181</v>
      </c>
      <c r="M7" s="548" t="s">
        <v>38</v>
      </c>
      <c r="N7" s="548">
        <v>883</v>
      </c>
    </row>
    <row r="8" spans="2:14" ht="12.75">
      <c r="B8">
        <v>7</v>
      </c>
      <c r="C8">
        <v>1</v>
      </c>
      <c r="L8">
        <v>11</v>
      </c>
      <c r="M8" s="548"/>
      <c r="N8" s="548">
        <f>SUM(N1:N7)</f>
        <v>9874</v>
      </c>
    </row>
    <row r="9" spans="2:12" ht="12.75">
      <c r="B9">
        <v>15</v>
      </c>
      <c r="F9">
        <v>6</v>
      </c>
      <c r="L9">
        <v>100</v>
      </c>
    </row>
    <row r="10" spans="2:12" ht="12.75">
      <c r="B10">
        <v>1657</v>
      </c>
      <c r="C10">
        <v>12</v>
      </c>
      <c r="D10">
        <v>20</v>
      </c>
      <c r="F10">
        <v>1404</v>
      </c>
      <c r="L10">
        <v>67</v>
      </c>
    </row>
    <row r="11" spans="2:15" ht="12.75">
      <c r="B11">
        <v>326</v>
      </c>
      <c r="C11">
        <v>124</v>
      </c>
      <c r="D11">
        <v>24</v>
      </c>
      <c r="E11">
        <v>2</v>
      </c>
      <c r="F11">
        <v>986</v>
      </c>
      <c r="H11" s="496">
        <v>264</v>
      </c>
      <c r="I11" s="496"/>
      <c r="J11" s="496"/>
      <c r="K11" s="496"/>
      <c r="L11" s="496">
        <v>37</v>
      </c>
      <c r="M11" s="496"/>
      <c r="N11" s="496"/>
      <c r="O11" s="496"/>
    </row>
    <row r="12" spans="2:12" ht="12.75">
      <c r="B12" s="498">
        <f>SUM(B2:B11)</f>
        <v>2718</v>
      </c>
      <c r="C12" s="498">
        <f>SUM(C2:C11)</f>
        <v>145</v>
      </c>
      <c r="D12" s="498">
        <f>SUM(D2:D11)</f>
        <v>49</v>
      </c>
      <c r="E12" s="498">
        <f>SUM(E2:E11)</f>
        <v>2</v>
      </c>
      <c r="F12" s="498">
        <f>SUM(F2:F11)</f>
        <v>2597</v>
      </c>
      <c r="H12">
        <v>2</v>
      </c>
      <c r="L12" s="496">
        <v>14</v>
      </c>
    </row>
    <row r="13" spans="8:12" ht="12.75">
      <c r="H13">
        <v>3</v>
      </c>
      <c r="L13" s="496">
        <v>57</v>
      </c>
    </row>
    <row r="14" ht="12.75">
      <c r="L14" s="496">
        <v>149</v>
      </c>
    </row>
    <row r="15" spans="8:12" ht="12.75">
      <c r="H15">
        <v>1111</v>
      </c>
      <c r="I15">
        <v>178</v>
      </c>
      <c r="J15">
        <v>340</v>
      </c>
      <c r="K15">
        <v>4</v>
      </c>
      <c r="L15">
        <v>29017</v>
      </c>
    </row>
    <row r="16" spans="8:12" ht="12.75">
      <c r="H16">
        <v>1</v>
      </c>
      <c r="L16">
        <v>21</v>
      </c>
    </row>
    <row r="17" spans="9:12" ht="12.75">
      <c r="I17">
        <v>641</v>
      </c>
      <c r="J17">
        <v>36</v>
      </c>
      <c r="K17">
        <v>9</v>
      </c>
      <c r="L17">
        <v>2937</v>
      </c>
    </row>
    <row r="18" spans="8:12" ht="12.75">
      <c r="H18" s="498">
        <f>SUM(H2:H17)</f>
        <v>1750</v>
      </c>
      <c r="I18" s="498">
        <f>SUM(I2:I17)</f>
        <v>877</v>
      </c>
      <c r="J18" s="498">
        <f>SUM(J2:J17)</f>
        <v>477</v>
      </c>
      <c r="K18" s="498">
        <f>SUM(K2:K17)</f>
        <v>13</v>
      </c>
      <c r="L18" s="498">
        <f>SUM(L2:L17)</f>
        <v>38703</v>
      </c>
    </row>
    <row r="20" spans="2:14" ht="12.75">
      <c r="B20" t="s">
        <v>32</v>
      </c>
      <c r="C20" t="s">
        <v>34</v>
      </c>
      <c r="D20" t="s">
        <v>37</v>
      </c>
      <c r="E20" t="s">
        <v>38</v>
      </c>
      <c r="F20" t="s">
        <v>232</v>
      </c>
      <c r="H20" t="s">
        <v>32</v>
      </c>
      <c r="I20" t="s">
        <v>34</v>
      </c>
      <c r="J20" t="s">
        <v>37</v>
      </c>
      <c r="K20" t="s">
        <v>38</v>
      </c>
      <c r="L20" t="s">
        <v>232</v>
      </c>
      <c r="M20" s="548" t="str">
        <f aca="true" t="shared" si="0" ref="M20:N26">M1</f>
        <v>CMTF</v>
      </c>
      <c r="N20" s="548">
        <f t="shared" si="0"/>
        <v>986</v>
      </c>
    </row>
    <row r="21" spans="1:14" ht="12.75">
      <c r="A21" s="545" t="s">
        <v>34</v>
      </c>
      <c r="C21">
        <v>19</v>
      </c>
      <c r="G21" s="545" t="s">
        <v>35</v>
      </c>
      <c r="I21">
        <v>14</v>
      </c>
      <c r="J21">
        <v>2</v>
      </c>
      <c r="L21">
        <v>4</v>
      </c>
      <c r="M21" s="548" t="str">
        <f t="shared" si="0"/>
        <v>FF</v>
      </c>
      <c r="N21" s="548">
        <f t="shared" si="0"/>
        <v>2937</v>
      </c>
    </row>
    <row r="22" spans="2:14" ht="12.75">
      <c r="B22">
        <v>1</v>
      </c>
      <c r="C22">
        <v>64</v>
      </c>
      <c r="D22">
        <v>6</v>
      </c>
      <c r="F22">
        <v>5</v>
      </c>
      <c r="I22">
        <v>15</v>
      </c>
      <c r="J22">
        <v>3</v>
      </c>
      <c r="L22">
        <v>77</v>
      </c>
      <c r="M22" s="548" t="str">
        <f t="shared" si="0"/>
        <v>FTK</v>
      </c>
      <c r="N22" s="548">
        <f t="shared" si="0"/>
        <v>986</v>
      </c>
    </row>
    <row r="23" spans="2:14" ht="12.75">
      <c r="B23">
        <v>15</v>
      </c>
      <c r="C23">
        <v>1564</v>
      </c>
      <c r="D23">
        <v>10</v>
      </c>
      <c r="E23">
        <v>3</v>
      </c>
      <c r="F23">
        <v>428</v>
      </c>
      <c r="J23">
        <v>1</v>
      </c>
      <c r="L23">
        <v>1</v>
      </c>
      <c r="M23" s="548" t="str">
        <f t="shared" si="0"/>
        <v>LF</v>
      </c>
      <c r="N23" s="548">
        <f t="shared" si="0"/>
        <v>621</v>
      </c>
    </row>
    <row r="24" spans="2:14" ht="12.75">
      <c r="B24">
        <v>1</v>
      </c>
      <c r="C24">
        <v>167</v>
      </c>
      <c r="D24">
        <v>5</v>
      </c>
      <c r="F24">
        <v>7</v>
      </c>
      <c r="H24">
        <v>1</v>
      </c>
      <c r="I24">
        <v>245</v>
      </c>
      <c r="J24">
        <v>27</v>
      </c>
      <c r="K24">
        <v>7</v>
      </c>
      <c r="L24">
        <v>508</v>
      </c>
      <c r="M24" s="548" t="str">
        <f t="shared" si="0"/>
        <v>PdF</v>
      </c>
      <c r="N24" s="548">
        <f t="shared" si="0"/>
        <v>2548</v>
      </c>
    </row>
    <row r="25" spans="2:14" ht="12.75">
      <c r="B25">
        <v>5</v>
      </c>
      <c r="C25">
        <v>344</v>
      </c>
      <c r="F25">
        <v>11</v>
      </c>
      <c r="L25">
        <v>6</v>
      </c>
      <c r="M25" s="548" t="str">
        <f t="shared" si="0"/>
        <v>PF</v>
      </c>
      <c r="N25" s="548">
        <f t="shared" si="0"/>
        <v>913</v>
      </c>
    </row>
    <row r="26" spans="2:14" ht="12.75">
      <c r="B26">
        <v>7</v>
      </c>
      <c r="C26">
        <v>261</v>
      </c>
      <c r="D26">
        <v>1</v>
      </c>
      <c r="F26">
        <v>2</v>
      </c>
      <c r="L26">
        <v>7</v>
      </c>
      <c r="M26" s="548" t="str">
        <f t="shared" si="0"/>
        <v>PřF</v>
      </c>
      <c r="N26" s="548">
        <f t="shared" si="0"/>
        <v>883</v>
      </c>
    </row>
    <row r="27" spans="3:14" ht="12.75">
      <c r="C27">
        <v>218</v>
      </c>
      <c r="F27">
        <v>3</v>
      </c>
      <c r="J27">
        <v>9</v>
      </c>
      <c r="L27">
        <v>14</v>
      </c>
      <c r="M27" s="548"/>
      <c r="N27" s="548">
        <f>N8</f>
        <v>9874</v>
      </c>
    </row>
    <row r="28" spans="3:14" ht="12.75">
      <c r="C28">
        <v>644</v>
      </c>
      <c r="F28">
        <v>2</v>
      </c>
      <c r="H28">
        <v>23</v>
      </c>
      <c r="I28">
        <v>385</v>
      </c>
      <c r="J28">
        <v>12</v>
      </c>
      <c r="K28">
        <v>21</v>
      </c>
      <c r="L28">
        <v>621</v>
      </c>
      <c r="M28" s="548"/>
      <c r="N28" s="548"/>
    </row>
    <row r="29" spans="2:12" ht="12.75">
      <c r="B29">
        <v>2</v>
      </c>
      <c r="C29">
        <v>167</v>
      </c>
      <c r="D29">
        <v>4</v>
      </c>
      <c r="F29">
        <v>1</v>
      </c>
      <c r="H29" s="498">
        <f>SUM(H21:H28)</f>
        <v>24</v>
      </c>
      <c r="I29" s="498">
        <f>SUM(I21:I28)</f>
        <v>659</v>
      </c>
      <c r="J29" s="498">
        <f>SUM(J21:J28)</f>
        <v>54</v>
      </c>
      <c r="K29" s="498">
        <f>SUM(K21:K28)</f>
        <v>28</v>
      </c>
      <c r="L29" s="498">
        <f>SUM(L21:L28)</f>
        <v>1238</v>
      </c>
    </row>
    <row r="30" spans="3:6" ht="12.75">
      <c r="C30">
        <v>26</v>
      </c>
      <c r="E30">
        <v>2</v>
      </c>
      <c r="F30">
        <v>13</v>
      </c>
    </row>
    <row r="31" ht="12.75">
      <c r="C31">
        <v>275</v>
      </c>
    </row>
    <row r="32" spans="2:6" ht="12.75">
      <c r="B32">
        <v>117</v>
      </c>
      <c r="C32">
        <v>6720</v>
      </c>
      <c r="D32">
        <v>86</v>
      </c>
      <c r="E32">
        <v>22</v>
      </c>
      <c r="F32">
        <v>2657</v>
      </c>
    </row>
    <row r="33" spans="2:6" ht="12.75">
      <c r="B33">
        <v>96</v>
      </c>
      <c r="C33">
        <v>893</v>
      </c>
      <c r="D33">
        <v>26</v>
      </c>
      <c r="E33">
        <v>11</v>
      </c>
      <c r="F33">
        <v>986</v>
      </c>
    </row>
    <row r="34" spans="2:6" ht="12.75">
      <c r="B34" s="498">
        <f>SUM(B21:B33)</f>
        <v>244</v>
      </c>
      <c r="C34" s="498">
        <f>SUM(C21:C33)</f>
        <v>11362</v>
      </c>
      <c r="D34" s="498">
        <f>SUM(D21:D33)</f>
        <v>138</v>
      </c>
      <c r="E34" s="498">
        <f>SUM(E21:E33)</f>
        <v>38</v>
      </c>
      <c r="F34" s="498">
        <f>SUM(F21:F33)</f>
        <v>4115</v>
      </c>
    </row>
    <row r="36" spans="2:12" ht="12.75">
      <c r="B36" t="s">
        <v>32</v>
      </c>
      <c r="C36" t="s">
        <v>34</v>
      </c>
      <c r="D36" t="s">
        <v>37</v>
      </c>
      <c r="E36" t="s">
        <v>38</v>
      </c>
      <c r="F36" t="s">
        <v>232</v>
      </c>
      <c r="H36" t="s">
        <v>32</v>
      </c>
      <c r="I36" t="s">
        <v>34</v>
      </c>
      <c r="J36" t="s">
        <v>37</v>
      </c>
      <c r="K36" t="s">
        <v>38</v>
      </c>
      <c r="L36" t="s">
        <v>232</v>
      </c>
    </row>
    <row r="37" spans="1:12" ht="12.75">
      <c r="A37" s="545" t="s">
        <v>36</v>
      </c>
      <c r="F37">
        <v>5</v>
      </c>
      <c r="G37" s="545" t="s">
        <v>37</v>
      </c>
      <c r="I37">
        <v>1</v>
      </c>
      <c r="J37">
        <v>2</v>
      </c>
      <c r="L37">
        <v>1</v>
      </c>
    </row>
    <row r="38" spans="4:12" ht="12.75">
      <c r="D38">
        <v>1</v>
      </c>
      <c r="F38">
        <v>40</v>
      </c>
      <c r="I38">
        <v>16</v>
      </c>
      <c r="J38">
        <v>43</v>
      </c>
      <c r="L38">
        <v>19</v>
      </c>
    </row>
    <row r="39" spans="2:12" ht="12.75">
      <c r="B39">
        <v>1</v>
      </c>
      <c r="C39">
        <v>9</v>
      </c>
      <c r="F39">
        <v>2</v>
      </c>
      <c r="J39">
        <v>63</v>
      </c>
      <c r="L39">
        <v>2</v>
      </c>
    </row>
    <row r="40" spans="6:12" ht="12.75">
      <c r="F40">
        <v>2</v>
      </c>
      <c r="H40">
        <v>1</v>
      </c>
      <c r="J40">
        <v>54</v>
      </c>
      <c r="L40">
        <v>15</v>
      </c>
    </row>
    <row r="41" spans="3:14" ht="12.75">
      <c r="C41">
        <v>2</v>
      </c>
      <c r="F41">
        <v>9</v>
      </c>
      <c r="J41">
        <v>2</v>
      </c>
      <c r="L41">
        <v>1</v>
      </c>
      <c r="M41" s="548" t="str">
        <f aca="true" t="shared" si="1" ref="M41:N47">M20</f>
        <v>CMTF</v>
      </c>
      <c r="N41" s="548">
        <f t="shared" si="1"/>
        <v>986</v>
      </c>
    </row>
    <row r="42" spans="3:14" ht="12.75">
      <c r="C42">
        <v>1</v>
      </c>
      <c r="D42">
        <v>2</v>
      </c>
      <c r="F42">
        <v>16</v>
      </c>
      <c r="J42">
        <v>89</v>
      </c>
      <c r="L42">
        <v>2</v>
      </c>
      <c r="M42" s="548" t="str">
        <f t="shared" si="1"/>
        <v>FF</v>
      </c>
      <c r="N42" s="548">
        <f t="shared" si="1"/>
        <v>2937</v>
      </c>
    </row>
    <row r="43" spans="6:14" ht="12.75">
      <c r="F43">
        <v>21</v>
      </c>
      <c r="H43">
        <v>1</v>
      </c>
      <c r="I43">
        <v>1</v>
      </c>
      <c r="J43">
        <v>133</v>
      </c>
      <c r="L43">
        <v>4</v>
      </c>
      <c r="M43" s="548" t="str">
        <f t="shared" si="1"/>
        <v>FTK</v>
      </c>
      <c r="N43" s="548">
        <f t="shared" si="1"/>
        <v>986</v>
      </c>
    </row>
    <row r="44" spans="2:14" ht="12.75">
      <c r="B44">
        <v>4</v>
      </c>
      <c r="C44">
        <v>10</v>
      </c>
      <c r="F44">
        <v>10</v>
      </c>
      <c r="J44">
        <v>12</v>
      </c>
      <c r="L44">
        <v>2</v>
      </c>
      <c r="M44" s="548" t="str">
        <f t="shared" si="1"/>
        <v>LF</v>
      </c>
      <c r="N44" s="548">
        <f t="shared" si="1"/>
        <v>621</v>
      </c>
    </row>
    <row r="45" spans="2:14" ht="12.75">
      <c r="B45">
        <v>81</v>
      </c>
      <c r="C45">
        <v>90</v>
      </c>
      <c r="D45">
        <v>53</v>
      </c>
      <c r="F45">
        <v>2767</v>
      </c>
      <c r="J45">
        <v>149</v>
      </c>
      <c r="L45">
        <v>11</v>
      </c>
      <c r="M45" s="548" t="str">
        <f t="shared" si="1"/>
        <v>PdF</v>
      </c>
      <c r="N45" s="548">
        <f t="shared" si="1"/>
        <v>2548</v>
      </c>
    </row>
    <row r="46" spans="2:14" ht="12.75">
      <c r="B46">
        <v>230</v>
      </c>
      <c r="C46">
        <v>301</v>
      </c>
      <c r="D46">
        <v>115</v>
      </c>
      <c r="E46">
        <v>13</v>
      </c>
      <c r="F46">
        <v>14452</v>
      </c>
      <c r="J46">
        <v>197</v>
      </c>
      <c r="L46">
        <v>1</v>
      </c>
      <c r="M46" s="548" t="str">
        <f t="shared" si="1"/>
        <v>PF</v>
      </c>
      <c r="N46" s="548">
        <f t="shared" si="1"/>
        <v>913</v>
      </c>
    </row>
    <row r="47" spans="3:14" ht="12.75">
      <c r="C47">
        <v>5</v>
      </c>
      <c r="F47">
        <v>5</v>
      </c>
      <c r="H47">
        <v>9</v>
      </c>
      <c r="I47">
        <v>5</v>
      </c>
      <c r="J47">
        <v>769</v>
      </c>
      <c r="L47">
        <v>138</v>
      </c>
      <c r="M47" s="548" t="str">
        <f t="shared" si="1"/>
        <v>PřF</v>
      </c>
      <c r="N47" s="548">
        <f t="shared" si="1"/>
        <v>883</v>
      </c>
    </row>
    <row r="48" spans="2:14" ht="12.75">
      <c r="B48">
        <v>221</v>
      </c>
      <c r="C48">
        <v>587</v>
      </c>
      <c r="D48">
        <v>28</v>
      </c>
      <c r="E48">
        <v>15</v>
      </c>
      <c r="F48">
        <v>2548</v>
      </c>
      <c r="H48">
        <v>102</v>
      </c>
      <c r="I48">
        <v>39</v>
      </c>
      <c r="J48">
        <v>2577</v>
      </c>
      <c r="K48">
        <v>0</v>
      </c>
      <c r="L48">
        <v>1204</v>
      </c>
      <c r="M48" s="548"/>
      <c r="N48" s="548">
        <f>N27</f>
        <v>9874</v>
      </c>
    </row>
    <row r="49" spans="2:12" ht="12.75">
      <c r="B49" s="498">
        <f>SUM(B37:B48)</f>
        <v>537</v>
      </c>
      <c r="C49" s="498">
        <f>SUM(C37:C48)</f>
        <v>1005</v>
      </c>
      <c r="D49" s="498">
        <f>SUM(D37:D48)</f>
        <v>199</v>
      </c>
      <c r="E49" s="498">
        <f>SUM(E37:E48)</f>
        <v>28</v>
      </c>
      <c r="F49" s="498">
        <f>SUM(F37:F48)</f>
        <v>19877</v>
      </c>
      <c r="H49">
        <v>51</v>
      </c>
      <c r="I49">
        <v>29</v>
      </c>
      <c r="J49">
        <v>689</v>
      </c>
      <c r="K49">
        <v>6</v>
      </c>
      <c r="L49">
        <v>913</v>
      </c>
    </row>
    <row r="50" spans="8:12" ht="12.75">
      <c r="H50" s="498">
        <f>SUM(H37:H49)</f>
        <v>164</v>
      </c>
      <c r="I50" s="498">
        <f>SUM(I37:I49)</f>
        <v>91</v>
      </c>
      <c r="J50" s="498">
        <f>SUM(J37:J49)</f>
        <v>4779</v>
      </c>
      <c r="K50" s="498">
        <f>SUM(K37:K49)</f>
        <v>6</v>
      </c>
      <c r="L50" s="498">
        <f>SUM(L37:L49)</f>
        <v>2313</v>
      </c>
    </row>
    <row r="52" spans="2:12" ht="12.75">
      <c r="B52" t="s">
        <v>32</v>
      </c>
      <c r="C52" t="s">
        <v>34</v>
      </c>
      <c r="D52" t="s">
        <v>37</v>
      </c>
      <c r="E52" t="s">
        <v>38</v>
      </c>
      <c r="F52" t="s">
        <v>232</v>
      </c>
      <c r="H52" t="s">
        <v>32</v>
      </c>
      <c r="I52" t="s">
        <v>34</v>
      </c>
      <c r="J52" t="s">
        <v>37</v>
      </c>
      <c r="K52" t="s">
        <v>38</v>
      </c>
      <c r="L52" t="s">
        <v>232</v>
      </c>
    </row>
    <row r="53" spans="1:12" ht="12.75">
      <c r="A53" s="545" t="s">
        <v>38</v>
      </c>
      <c r="C53">
        <v>2</v>
      </c>
      <c r="D53">
        <v>1</v>
      </c>
      <c r="G53" s="545" t="s">
        <v>142</v>
      </c>
      <c r="J53">
        <v>54</v>
      </c>
      <c r="L53">
        <v>9</v>
      </c>
    </row>
    <row r="54" spans="3:12" ht="12.75">
      <c r="C54">
        <v>2</v>
      </c>
      <c r="E54">
        <v>1</v>
      </c>
      <c r="F54">
        <v>1</v>
      </c>
      <c r="H54">
        <v>1</v>
      </c>
      <c r="K54">
        <v>1</v>
      </c>
      <c r="L54">
        <v>26</v>
      </c>
    </row>
    <row r="55" spans="5:12" ht="12.75">
      <c r="E55">
        <v>15</v>
      </c>
      <c r="F55">
        <v>2</v>
      </c>
      <c r="I55">
        <v>2</v>
      </c>
      <c r="J55">
        <v>2</v>
      </c>
      <c r="L55">
        <v>1731</v>
      </c>
    </row>
    <row r="56" spans="5:12" ht="12.75">
      <c r="E56">
        <v>21</v>
      </c>
      <c r="F56">
        <v>13</v>
      </c>
      <c r="I56">
        <v>3</v>
      </c>
      <c r="K56">
        <v>1</v>
      </c>
      <c r="L56">
        <v>1</v>
      </c>
    </row>
    <row r="57" spans="5:12" ht="12.75">
      <c r="E57">
        <v>2</v>
      </c>
      <c r="F57">
        <v>6</v>
      </c>
      <c r="H57">
        <v>1</v>
      </c>
      <c r="L57">
        <v>26</v>
      </c>
    </row>
    <row r="58" spans="2:12" ht="12.75">
      <c r="B58">
        <v>3</v>
      </c>
      <c r="E58">
        <v>28</v>
      </c>
      <c r="L58">
        <v>12</v>
      </c>
    </row>
    <row r="59" spans="2:12" ht="12.75">
      <c r="B59">
        <v>1</v>
      </c>
      <c r="F59">
        <v>22</v>
      </c>
      <c r="H59">
        <v>19</v>
      </c>
      <c r="I59">
        <v>38</v>
      </c>
      <c r="J59">
        <v>28</v>
      </c>
      <c r="L59">
        <v>1441</v>
      </c>
    </row>
    <row r="60" spans="5:12" ht="12.75">
      <c r="E60">
        <v>25</v>
      </c>
      <c r="F60">
        <v>7</v>
      </c>
      <c r="L60">
        <v>46</v>
      </c>
    </row>
    <row r="61" spans="3:12" ht="12.75">
      <c r="C61">
        <v>1</v>
      </c>
      <c r="E61">
        <v>1</v>
      </c>
      <c r="F61">
        <v>8</v>
      </c>
      <c r="H61" s="498">
        <f>SUM(H53:H60)</f>
        <v>21</v>
      </c>
      <c r="I61" s="498">
        <f>SUM(I53:I60)</f>
        <v>43</v>
      </c>
      <c r="J61" s="498">
        <f>SUM(J53:J60)</f>
        <v>84</v>
      </c>
      <c r="K61" s="498">
        <f>SUM(K53:K60)</f>
        <v>2</v>
      </c>
      <c r="L61" s="498">
        <f>SUM(L53:L60)</f>
        <v>3292</v>
      </c>
    </row>
    <row r="62" spans="3:6" ht="12.75">
      <c r="C62">
        <v>5</v>
      </c>
      <c r="D62">
        <v>3</v>
      </c>
      <c r="E62">
        <v>110</v>
      </c>
      <c r="F62">
        <v>285</v>
      </c>
    </row>
    <row r="63" spans="2:6" ht="12.75">
      <c r="B63">
        <v>39</v>
      </c>
      <c r="C63">
        <v>88</v>
      </c>
      <c r="D63">
        <v>61</v>
      </c>
      <c r="E63">
        <v>702</v>
      </c>
      <c r="F63">
        <v>2844</v>
      </c>
    </row>
    <row r="64" spans="2:6" ht="12.75">
      <c r="B64">
        <v>13</v>
      </c>
      <c r="C64">
        <v>40</v>
      </c>
      <c r="D64">
        <v>2</v>
      </c>
      <c r="E64">
        <v>73</v>
      </c>
      <c r="F64">
        <v>883</v>
      </c>
    </row>
    <row r="65" spans="2:6" ht="12.75">
      <c r="B65" s="498">
        <f>SUM(B53:B64)</f>
        <v>56</v>
      </c>
      <c r="C65" s="498">
        <f>SUM(C53:C64)</f>
        <v>138</v>
      </c>
      <c r="D65" s="498">
        <f>SUM(D53:D64)</f>
        <v>67</v>
      </c>
      <c r="E65" s="498">
        <f>SUM(E53:E64)</f>
        <v>978</v>
      </c>
      <c r="F65" s="498">
        <f>SUM(F53:F64)</f>
        <v>4071</v>
      </c>
    </row>
    <row r="68" spans="2:6" ht="12.75">
      <c r="B68" t="s">
        <v>32</v>
      </c>
      <c r="C68" t="s">
        <v>34</v>
      </c>
      <c r="D68" t="s">
        <v>37</v>
      </c>
      <c r="E68" t="s">
        <v>38</v>
      </c>
      <c r="F68" t="s">
        <v>232</v>
      </c>
    </row>
    <row r="69" spans="1:6" ht="12.75">
      <c r="A69" s="545" t="s">
        <v>233</v>
      </c>
      <c r="B69">
        <v>1</v>
      </c>
      <c r="C69">
        <v>1</v>
      </c>
      <c r="D69">
        <v>1</v>
      </c>
      <c r="E69">
        <v>1</v>
      </c>
      <c r="F69">
        <v>3</v>
      </c>
    </row>
    <row r="70" spans="3:6" ht="12.75">
      <c r="C70">
        <v>13</v>
      </c>
      <c r="F70">
        <v>3</v>
      </c>
    </row>
    <row r="71" spans="2:6" ht="12.75">
      <c r="B71">
        <v>2</v>
      </c>
      <c r="C71">
        <v>19</v>
      </c>
      <c r="D71">
        <v>1</v>
      </c>
      <c r="F71">
        <v>15</v>
      </c>
    </row>
    <row r="72" ht="12.75">
      <c r="F72">
        <v>4</v>
      </c>
    </row>
    <row r="73" spans="3:6" ht="12.75">
      <c r="C73">
        <v>7</v>
      </c>
      <c r="F73">
        <v>10</v>
      </c>
    </row>
    <row r="74" spans="2:6" ht="12.75">
      <c r="B74">
        <v>1</v>
      </c>
      <c r="C74">
        <v>42</v>
      </c>
      <c r="D74">
        <v>8</v>
      </c>
      <c r="F74">
        <v>73</v>
      </c>
    </row>
    <row r="75" spans="2:6" ht="12.75">
      <c r="B75">
        <v>18</v>
      </c>
      <c r="C75">
        <v>15</v>
      </c>
      <c r="D75">
        <v>3</v>
      </c>
      <c r="F75">
        <v>93</v>
      </c>
    </row>
    <row r="76" spans="2:6" ht="12.75">
      <c r="B76">
        <v>20</v>
      </c>
      <c r="F76">
        <v>17</v>
      </c>
    </row>
    <row r="77" ht="12.75">
      <c r="F77">
        <v>27</v>
      </c>
    </row>
    <row r="78" spans="2:6" ht="12.75">
      <c r="B78" s="498">
        <f>SUM(B69:B77)</f>
        <v>42</v>
      </c>
      <c r="C78" s="498">
        <f>SUM(C69:C77)</f>
        <v>97</v>
      </c>
      <c r="D78" s="498">
        <f>SUM(D69:D77)</f>
        <v>13</v>
      </c>
      <c r="E78" s="498">
        <f>SUM(E69:E77)</f>
        <v>1</v>
      </c>
      <c r="F78" s="498">
        <f>SUM(F69:F77)</f>
        <v>245</v>
      </c>
    </row>
  </sheetData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Jaroslava Krotilová</cp:lastModifiedBy>
  <cp:lastPrinted>2005-02-15T11:51:00Z</cp:lastPrinted>
  <dcterms:created xsi:type="dcterms:W3CDTF">1999-02-11T07:52:06Z</dcterms:created>
  <dcterms:modified xsi:type="dcterms:W3CDTF">2005-04-21T06:35:19Z</dcterms:modified>
  <cp:category/>
  <cp:version/>
  <cp:contentType/>
  <cp:contentStatus/>
</cp:coreProperties>
</file>