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28830" windowHeight="12750" tabRatio="426" activeTab="3"/>
  </bookViews>
  <sheets>
    <sheet name="TAB I" sheetId="1" r:id="rId1"/>
    <sheet name="TAB II." sheetId="2" r:id="rId2"/>
    <sheet name="TAB III" sheetId="3" r:id="rId3"/>
    <sheet name="TAB IV" sheetId="4" r:id="rId4"/>
    <sheet name="MSMT_novy" sheetId="5" state="hidden" r:id="rId5"/>
    <sheet name="AKVS_odesílané" sheetId="6" state="hidden" r:id="rId6"/>
    <sheet name="Vysvětlivky_Tab" sheetId="7" state="hidden" r:id="rId7"/>
  </sheets>
  <definedNames>
    <definedName name="_edn1" localSheetId="4">'MSMT_novy'!$A$131</definedName>
    <definedName name="_edn2" localSheetId="4">'MSMT_novy'!#REF!</definedName>
    <definedName name="_ednref1" localSheetId="4">'MSMT_novy'!$A$94</definedName>
    <definedName name="_ednref2" localSheetId="4">'MSMT_novy'!$A$108</definedName>
    <definedName name="_xlnm.Print_Area" localSheetId="5">'AKVS_odesílané'!$A$1:$I$130</definedName>
    <definedName name="_xlnm.Print_Area" localSheetId="4">'MSMT_novy'!$A$1:$E$128</definedName>
    <definedName name="_xlnm.Print_Area" localSheetId="0">'TAB I'!$A$1:$M$32</definedName>
    <definedName name="_xlnm.Print_Area" localSheetId="1">'TAB II.'!$A$1:$K$55</definedName>
    <definedName name="_xlnm.Print_Area" localSheetId="2">'TAB III'!$A$1:$P$85</definedName>
    <definedName name="_xlnm.Print_Area" localSheetId="3">'TAB IV'!$A$1:$P$65</definedName>
    <definedName name="_xlnm.Print_Area" localSheetId="6">'Vysvětlivky_Tab'!$A$1:$N$55</definedName>
  </definedNames>
  <calcPr fullCalcOnLoad="1"/>
</workbook>
</file>

<file path=xl/sharedStrings.xml><?xml version="1.0" encoding="utf-8"?>
<sst xmlns="http://schemas.openxmlformats.org/spreadsheetml/2006/main" count="778" uniqueCount="409">
  <si>
    <t>Tab. I</t>
  </si>
  <si>
    <t>CMTF</t>
  </si>
  <si>
    <t>FTK</t>
  </si>
  <si>
    <t>PF</t>
  </si>
  <si>
    <t>PřF</t>
  </si>
  <si>
    <t>ÚK</t>
  </si>
  <si>
    <t>FF</t>
  </si>
  <si>
    <t>PdF</t>
  </si>
  <si>
    <t xml:space="preserve">Tab. II  </t>
  </si>
  <si>
    <t>CELKEM</t>
  </si>
  <si>
    <t>Kč</t>
  </si>
  <si>
    <t>Tab. III</t>
  </si>
  <si>
    <t xml:space="preserve">    Knihovní fondy</t>
  </si>
  <si>
    <t>Celkem</t>
  </si>
  <si>
    <t>Tab. IV</t>
  </si>
  <si>
    <t xml:space="preserve">   Služby</t>
  </si>
  <si>
    <t>MVS</t>
  </si>
  <si>
    <t>Výpůjčka v Knihovně UP probíhá elektronicky do souborného katalogu.</t>
  </si>
  <si>
    <t>POMOCNÁ SÍLA</t>
  </si>
  <si>
    <t xml:space="preserve">FTK </t>
  </si>
  <si>
    <t>LF</t>
  </si>
  <si>
    <t>Počet zaregistrovaných čtenářů - podle fakult</t>
  </si>
  <si>
    <t>TUZEMSKÉ</t>
  </si>
  <si>
    <t>ZAHRANIČNÍ</t>
  </si>
  <si>
    <t>ÚBYTKY</t>
  </si>
  <si>
    <t>POČET STUDOVEN</t>
  </si>
  <si>
    <t>POČET XEROKOPIÍ</t>
  </si>
  <si>
    <t>POČET STUD.</t>
  </si>
  <si>
    <t>AV  MATER.</t>
  </si>
  <si>
    <t>PRACOVIŠTĚ</t>
  </si>
  <si>
    <t>POČET AKCÍ</t>
  </si>
  <si>
    <t xml:space="preserve">Informační  materiály </t>
  </si>
  <si>
    <t>FAKULTY A PRACOVIŠTĚ KUP</t>
  </si>
  <si>
    <t>*FF</t>
  </si>
  <si>
    <t>UP</t>
  </si>
  <si>
    <t>EXTERNÍ</t>
  </si>
  <si>
    <t>POČET</t>
  </si>
  <si>
    <t>POČET MÍST VE STUDOVNÁCH</t>
  </si>
  <si>
    <t>SERVERY</t>
  </si>
  <si>
    <t>FAKULTA</t>
  </si>
  <si>
    <t>NETIŠTĚNÉ MATERIÁLY CELKEM</t>
  </si>
  <si>
    <t>UČEBNÍ OBOR</t>
  </si>
  <si>
    <t>Tab. II</t>
  </si>
  <si>
    <t>BC</t>
  </si>
  <si>
    <t>PŘÍRŮSTKY</t>
  </si>
  <si>
    <t>MONOGRAFIE (v KČ)</t>
  </si>
  <si>
    <t xml:space="preserve">                ČASOPISY (v KČ)</t>
  </si>
  <si>
    <t>DAR+GRANTY</t>
  </si>
  <si>
    <t xml:space="preserve">POČET REŠERŠÍ </t>
  </si>
  <si>
    <t>MMVS</t>
  </si>
  <si>
    <t xml:space="preserve">II b)  netištěné materiály </t>
  </si>
  <si>
    <t>IV a)</t>
  </si>
  <si>
    <t>VYTVOŘENÉ KNIHOVNOU</t>
  </si>
  <si>
    <t xml:space="preserve">DATABÁZE </t>
  </si>
  <si>
    <t>Počet přír. čísel</t>
  </si>
  <si>
    <t>Počet titulů</t>
  </si>
  <si>
    <t>KUP</t>
  </si>
  <si>
    <t>ABSENČNÍ VÝPŮJČKA</t>
  </si>
  <si>
    <t>POČET NÁVŠTĚVNÍKŮ KNIHOVNY</t>
  </si>
  <si>
    <t>IV e)</t>
  </si>
  <si>
    <t>TARAN</t>
  </si>
  <si>
    <t>RUP</t>
  </si>
  <si>
    <t>POŽADAVKY NA JINÉ KNIHOVNY</t>
  </si>
  <si>
    <t>*  Časopisy zakoupené pro FF jsou ve studovně ÚK</t>
  </si>
  <si>
    <t>IS LF</t>
  </si>
  <si>
    <t>STATISTICKÉ TABULKY</t>
  </si>
  <si>
    <t>Informační materiály</t>
  </si>
  <si>
    <t>Retrokatalogizace se NEZAPOČÍTÁVÁ do přírůstku, uvádí se pouze v textové části výroční zprávy.</t>
  </si>
  <si>
    <t>Časopisy odebírané v roce ….</t>
  </si>
  <si>
    <t>Časopisy trvale uchovávané v IS a ÚK</t>
  </si>
  <si>
    <r>
      <t xml:space="preserve">Celkem počet svazků </t>
    </r>
    <r>
      <rPr>
        <sz val="12"/>
        <rFont val="Arial CE"/>
        <family val="2"/>
      </rPr>
      <t>- u nesvázaných časopisů se uvádí pravděpodobný počet svazků po svázání</t>
    </r>
  </si>
  <si>
    <t>SLUŽBY</t>
  </si>
  <si>
    <t>OA</t>
  </si>
  <si>
    <t>PC -              v knihovně celkem</t>
  </si>
  <si>
    <t>Elsevier</t>
  </si>
  <si>
    <t>v tom</t>
  </si>
  <si>
    <t>Úbytky knihovních jednotek za rok</t>
  </si>
  <si>
    <t>X</t>
  </si>
  <si>
    <t>I c)  vzdělávací a výchovné akce</t>
  </si>
  <si>
    <t>I d)  výpočetní technika</t>
  </si>
  <si>
    <t>AV materiály, CD-ROM</t>
  </si>
  <si>
    <t xml:space="preserve">1. řádek </t>
  </si>
  <si>
    <r>
      <t xml:space="preserve"> fakulta</t>
    </r>
    <r>
      <rPr>
        <sz val="12"/>
        <rFont val="Arial CE"/>
        <family val="2"/>
      </rPr>
      <t xml:space="preserve">      </t>
    </r>
  </si>
  <si>
    <t>2. řádek</t>
  </si>
  <si>
    <t xml:space="preserve"> KUP</t>
  </si>
  <si>
    <t>vzor</t>
  </si>
  <si>
    <r>
      <t xml:space="preserve">Tuzemské - počet titulů </t>
    </r>
    <r>
      <rPr>
        <sz val="12"/>
        <rFont val="Arial CE"/>
        <family val="2"/>
      </rPr>
      <t xml:space="preserve">- </t>
    </r>
  </si>
  <si>
    <r>
      <t>Zahraniční - počet titulů</t>
    </r>
    <r>
      <rPr>
        <sz val="12"/>
        <rFont val="Arial CE"/>
        <family val="2"/>
      </rPr>
      <t xml:space="preserve"> - </t>
    </r>
  </si>
  <si>
    <r>
      <t>Celkem počet titulů</t>
    </r>
    <r>
      <rPr>
        <sz val="12"/>
        <rFont val="Arial CE"/>
        <family val="2"/>
      </rPr>
      <t xml:space="preserve"> - </t>
    </r>
  </si>
  <si>
    <t xml:space="preserve">I b) Počet studentů na jednotlivých fakultách </t>
  </si>
  <si>
    <t>I d) Výpočetní technika</t>
  </si>
  <si>
    <r>
      <t>II b) Netištěné materiály</t>
    </r>
    <r>
      <rPr>
        <sz val="12"/>
        <rFont val="Arial CE"/>
        <family val="2"/>
      </rPr>
      <t xml:space="preserve"> </t>
    </r>
  </si>
  <si>
    <r>
      <t>II a) Tištěné materiály</t>
    </r>
    <r>
      <rPr>
        <sz val="12"/>
        <rFont val="Arial CE"/>
        <family val="2"/>
      </rPr>
      <t xml:space="preserve"> </t>
    </r>
  </si>
  <si>
    <t>zpracuje</t>
  </si>
  <si>
    <r>
      <t>IV a) Počet rešerší</t>
    </r>
    <r>
      <rPr>
        <sz val="12"/>
        <rFont val="Arial CE"/>
        <family val="2"/>
      </rPr>
      <t xml:space="preserve"> - </t>
    </r>
  </si>
  <si>
    <t>III a) Knihy, mapy, plakáty, grafické listy ...</t>
  </si>
  <si>
    <t>ČASOPISY TRVALE UCHOVÁVANÉ  (v evidenci KUP)</t>
  </si>
  <si>
    <t>III a) Knihy, mapy, plakáty, grafické listy, ...</t>
  </si>
  <si>
    <t>ÚK, KF</t>
  </si>
  <si>
    <t xml:space="preserve">        </t>
  </si>
  <si>
    <t>FAKULTY + ÚK</t>
  </si>
  <si>
    <t>poznámka</t>
  </si>
  <si>
    <t>Číslo řádku</t>
  </si>
  <si>
    <t>Celkem k 31.12.</t>
  </si>
  <si>
    <t>Přírůstky za rok</t>
  </si>
  <si>
    <t>a</t>
  </si>
  <si>
    <t>II. Uživatelé</t>
  </si>
  <si>
    <t xml:space="preserve"> Číslo řádku</t>
  </si>
  <si>
    <t>Počet</t>
  </si>
  <si>
    <t>Zaregistrovaní uživatelé k 31. 12.</t>
  </si>
  <si>
    <t>III. Výpůjční služby</t>
  </si>
  <si>
    <t>Fyzické osoby</t>
  </si>
  <si>
    <t>Přepočtený počet</t>
  </si>
  <si>
    <t>z toho</t>
  </si>
  <si>
    <t>se vzděláním vysokoškolským</t>
  </si>
  <si>
    <t>z toho knihovnickým</t>
  </si>
  <si>
    <t>se vzděláním středoškolským</t>
  </si>
  <si>
    <t>Počet míst ve studovnách a čítárnách</t>
  </si>
  <si>
    <t>Počet knihovních jednotek ve volném výběru</t>
  </si>
  <si>
    <t>* Pokud je kopírka ve vlastnictví fakulty, zisk z reprografických služeb se odvádí příslušné fakultě.</t>
  </si>
  <si>
    <t>Tab III</t>
  </si>
  <si>
    <t>POŽADAVKY         Z JINÝCH KNIHOVEN</t>
  </si>
  <si>
    <t>Tab I</t>
  </si>
  <si>
    <t>    </t>
  </si>
  <si>
    <t>KF = knihovna fakulty</t>
  </si>
  <si>
    <t>IV d)  absenční výpůjčky</t>
  </si>
  <si>
    <t>K FZV</t>
  </si>
  <si>
    <t>K CMTF</t>
  </si>
  <si>
    <t>K FTK</t>
  </si>
  <si>
    <t>K LF</t>
  </si>
  <si>
    <t>K PF</t>
  </si>
  <si>
    <t>K PřF</t>
  </si>
  <si>
    <t>FZV</t>
  </si>
  <si>
    <t xml:space="preserve">TUZEMSKÉ   POČET OBJEDNANÝCH TITULŮ  </t>
  </si>
  <si>
    <t xml:space="preserve">CELKEM   POČET TITULŮ </t>
  </si>
  <si>
    <t>CELKEM   POČET SVAZKŮ</t>
  </si>
  <si>
    <t xml:space="preserve">K FTK </t>
  </si>
  <si>
    <t>Do statistiky se započítávají pouze ty dokumenty, které jsou zapsány v ARL !!!</t>
  </si>
  <si>
    <t>BIS, ODF</t>
  </si>
  <si>
    <t>KF, ODF</t>
  </si>
  <si>
    <t>KF, OZF</t>
  </si>
  <si>
    <t>Wiley (Blackwell)</t>
  </si>
  <si>
    <t>Springer (Kluwer)</t>
  </si>
  <si>
    <t>**NÁKUP</t>
  </si>
  <si>
    <t>všechna PC na pracovišti (nezáleží na vlastnictví)</t>
  </si>
  <si>
    <t>KF, OA</t>
  </si>
  <si>
    <t>Veškeré přílohy dokumentů se do statistiky nepočítají!</t>
  </si>
  <si>
    <r>
      <t xml:space="preserve">IV c) Kopírky - vlastnictví </t>
    </r>
    <r>
      <rPr>
        <sz val="12"/>
        <rFont val="Arial CE"/>
        <family val="2"/>
      </rPr>
      <t xml:space="preserve">-    kopírky v KF, které nejsou majetkem fakulty a byly placeny z rozpočtu UP, </t>
    </r>
  </si>
  <si>
    <t>v obou formách</t>
  </si>
  <si>
    <t>Počet titulů ve fondu celkem</t>
  </si>
  <si>
    <t>Ze serveru vydavatele online</t>
  </si>
  <si>
    <t>Počet PC k dispozici uživatelům</t>
  </si>
  <si>
    <t>Evidence uživatelů v jedné centrální databázi</t>
  </si>
  <si>
    <t>Evidence uživatelů v dílčích databázích</t>
  </si>
  <si>
    <t>KF, ODF, BC</t>
  </si>
  <si>
    <t>III d) Periodická literatura</t>
  </si>
  <si>
    <t>III e) Netištěné informační materiály</t>
  </si>
  <si>
    <t>s přístupem na internet</t>
  </si>
  <si>
    <t>Počet tiskáren pro veřejné použití</t>
  </si>
  <si>
    <t>Počet skenerů pro veřejné použití</t>
  </si>
  <si>
    <t>Dostupnost hlavních služeb (počet hodin v týdnu)</t>
  </si>
  <si>
    <t>b</t>
  </si>
  <si>
    <t>VIII. Uspořádání knihovny</t>
  </si>
  <si>
    <t>I.A Klasický knihovní fond</t>
  </si>
  <si>
    <t>Počet fyzických jednotek celkem</t>
  </si>
  <si>
    <t>Počet titulů seriálových publikací</t>
  </si>
  <si>
    <t>pouze v tištěné formě</t>
  </si>
  <si>
    <t>pouze v elektronické formě</t>
  </si>
  <si>
    <t>Počet exemplářů seriálových publikací</t>
  </si>
  <si>
    <t>I B. Elektronické knihy</t>
  </si>
  <si>
    <t>V. Počet zaměstnanců knihovny k 31.12.</t>
  </si>
  <si>
    <t>s vyšším odborným vzděláním</t>
  </si>
  <si>
    <t>počet prvních výpůjček</t>
  </si>
  <si>
    <t>počet prodloužení</t>
  </si>
  <si>
    <t>Meziknihovní výpůjční služba v rámci státu</t>
  </si>
  <si>
    <t>Registrované výpůjčky mimo knihovnu</t>
  </si>
  <si>
    <t>z jiných knihoven</t>
  </si>
  <si>
    <t>výpůjčkou</t>
  </si>
  <si>
    <t>kopií v tištěné formě</t>
  </si>
  <si>
    <t>elektronickou kopií</t>
  </si>
  <si>
    <t>do jiných knihoven</t>
  </si>
  <si>
    <t>Meziknihovní výpůjční služba na mezinárodní úrovni</t>
  </si>
  <si>
    <t>Počet návštěv uživatelů v prostorách knihovny</t>
  </si>
  <si>
    <t>výstup z počítadla turniketu</t>
  </si>
  <si>
    <t>elektronické počítadlo</t>
  </si>
  <si>
    <t>ruční počítání</t>
  </si>
  <si>
    <t>kvalifikovaný odhad</t>
  </si>
  <si>
    <t>Počet hodin školení organizovaných pro uživatele</t>
  </si>
  <si>
    <t>Počet účastníků školení</t>
  </si>
  <si>
    <t>Počet účastníků výuky zajišťované knihovníky</t>
  </si>
  <si>
    <t>Počet hodin výuky zajišťované knihovníky</t>
  </si>
  <si>
    <t>V ústředních/hlavních knihovnách</t>
  </si>
  <si>
    <t>V pobočkových knihovnách</t>
  </si>
  <si>
    <t>Počet otevřených dnů</t>
  </si>
  <si>
    <t>s přímým propojením do sítě</t>
  </si>
  <si>
    <t>s možností wifi připojení</t>
  </si>
  <si>
    <t>s přístupem pouze do sítě instituce</t>
  </si>
  <si>
    <t>Náklady na akvizici v Kč</t>
  </si>
  <si>
    <t>Ústřední/hlavní knihovna</t>
  </si>
  <si>
    <t>Pobočkové knihovny</t>
  </si>
  <si>
    <t>Počet kopírovacích strojů pro veřejné použití</t>
  </si>
  <si>
    <t>Počet multifunkčních strojů pro veřejné použití</t>
  </si>
  <si>
    <t>VII. Elektronické informační zdroje (EIZ)</t>
  </si>
  <si>
    <t>Počet zpřístupňovaných EIZ</t>
  </si>
  <si>
    <t>V lokálních sítích nebo na samostatných pracovních stanicích</t>
  </si>
  <si>
    <t>bibliografických</t>
  </si>
  <si>
    <t>plnotextových</t>
  </si>
  <si>
    <t>ostatních</t>
  </si>
  <si>
    <t>Počet EIZ vytvářených knihovnou</t>
  </si>
  <si>
    <t xml:space="preserve">    z toho uživatelé s kategorií veřejnost</t>
  </si>
  <si>
    <t>PRODLOUŽENÍ</t>
  </si>
  <si>
    <t>E-BOOKS</t>
  </si>
  <si>
    <t>EIZ</t>
  </si>
  <si>
    <t>ZAHRANIČNÍ   POČET OBJEDNANÝCH TITULŮ</t>
  </si>
  <si>
    <t>V TIŠTĚNÉ FORMĚ</t>
  </si>
  <si>
    <t>V OBOU FORMÁCH</t>
  </si>
  <si>
    <t xml:space="preserve"> VYSOKOŠKOLSKÉ</t>
  </si>
  <si>
    <t>VZDĚLÁNÍ:</t>
  </si>
  <si>
    <t>VYŠŠÍ ODBORNÉ</t>
  </si>
  <si>
    <t>STŘEDOŠKOLSKÉ</t>
  </si>
  <si>
    <t>NEKNIHOVNÍK</t>
  </si>
  <si>
    <t xml:space="preserve">KNIHOVNÍK                </t>
  </si>
  <si>
    <t>V ELEKTRONICKÉ FORMĚ</t>
  </si>
  <si>
    <t>v tištěné formě, elektronické formě, v obou formách</t>
  </si>
  <si>
    <t>SDI a jiné (počítají se pouze ty rešerše, které mají "košilku")</t>
  </si>
  <si>
    <t xml:space="preserve">    TARAN, nebo jsou majetkem KUP</t>
  </si>
  <si>
    <t>OBIS, KF</t>
  </si>
  <si>
    <r>
      <t xml:space="preserve">SDI   PROFILY </t>
    </r>
    <r>
      <rPr>
        <sz val="5"/>
        <rFont val="Arial CE"/>
        <family val="0"/>
      </rPr>
      <t>(vytvořené    a spravované KUP)</t>
    </r>
  </si>
  <si>
    <r>
      <t>Počet rešerší zpracovaných na objednávku uživatelů</t>
    </r>
    <r>
      <rPr>
        <sz val="7"/>
        <rFont val="Times New Roman"/>
        <family val="1"/>
      </rPr>
      <t xml:space="preserve"> (včetně SDI)</t>
    </r>
  </si>
  <si>
    <t xml:space="preserve">Nezapsané v ARL                      </t>
  </si>
  <si>
    <t xml:space="preserve">Nezapsané v ARL                         </t>
  </si>
  <si>
    <t>Fond Knihovny UP je tvořen fondem Ústřední knihovny, knihoven na fakultách a  Britského centra</t>
  </si>
  <si>
    <r>
      <t>cena</t>
    </r>
    <r>
      <rPr>
        <sz val="12"/>
        <rFont val="Arial CE"/>
        <family val="2"/>
      </rPr>
      <t xml:space="preserve"> za dokumenty získané nákupem, které </t>
    </r>
    <r>
      <rPr>
        <b/>
        <sz val="12"/>
        <color indexed="10"/>
        <rFont val="Arial CE"/>
        <family val="0"/>
      </rPr>
      <t>prošly akvizicí KUP</t>
    </r>
    <r>
      <rPr>
        <sz val="12"/>
        <rFont val="Arial CE"/>
        <family val="2"/>
      </rPr>
      <t xml:space="preserve"> + náklady                 na výměnu + </t>
    </r>
    <r>
      <rPr>
        <b/>
        <sz val="12"/>
        <rFont val="Arial CE"/>
        <family val="0"/>
      </rPr>
      <t>granty</t>
    </r>
  </si>
  <si>
    <t>I. Základní informace (struktura a obsluhovaná populace)</t>
  </si>
  <si>
    <t>Počet organizačních jednotek zajišťujících knihovnicko-informační služby (součet řádků 08..)</t>
  </si>
  <si>
    <t>V tom</t>
  </si>
  <si>
    <t>Ústřední knihovna (ve většině případů odpovídá součtu 0801+0802)</t>
  </si>
  <si>
    <t>Pobočková knihovna</t>
  </si>
  <si>
    <t>Studenti podle matriky</t>
  </si>
  <si>
    <t>Zaměstnanci – fyzický počet</t>
  </si>
  <si>
    <t>II. Knihovní a informační zdroje</t>
  </si>
  <si>
    <t>II. 1.Klasický knihovní fond</t>
  </si>
  <si>
    <t>Počet fyzických jednotek ve fondu celkem  (0101)</t>
  </si>
  <si>
    <t>Počet fyzických jednotek přidaných do fondu (přírůstky) (0101)</t>
  </si>
  <si>
    <t>Počet fyzických jednotek vyřazených z fondu (úbytky) (0107)</t>
  </si>
  <si>
    <t>II. 2 Seriálové publikace</t>
  </si>
  <si>
    <t>Počet titulů celkem (0108)</t>
  </si>
  <si>
    <t>v tištěné formě</t>
  </si>
  <si>
    <t>v elektronické formě</t>
  </si>
  <si>
    <t>Počet exemplářů odebíraných v tištěné formě (0109)</t>
  </si>
  <si>
    <t>II. 3 Elektronické knihy</t>
  </si>
  <si>
    <t xml:space="preserve">Počet přidaných titulů  </t>
  </si>
  <si>
    <t>II. 4 Elektronické informační zdroje</t>
  </si>
  <si>
    <t>Zpřístupňované (0712)</t>
  </si>
  <si>
    <t>V lokální síti nebo na samostatných PC</t>
  </si>
  <si>
    <t>Bibliografické</t>
  </si>
  <si>
    <t>Plnotextové</t>
  </si>
  <si>
    <t>Ostatní</t>
  </si>
  <si>
    <t>II. B Zaměstnanci knihovny</t>
  </si>
  <si>
    <t>Přepočet na plné úvazky (FTE)</t>
  </si>
  <si>
    <t>Počet zaměstnanců celkem (0501)</t>
  </si>
  <si>
    <t>s VŠ vzděláním (0502)</t>
  </si>
  <si>
    <t xml:space="preserve">        z toho knihovnickým  (0503)</t>
  </si>
  <si>
    <t>s VOŠ vzděláním</t>
  </si>
  <si>
    <t xml:space="preserve">                     z toho knihovnickým</t>
  </si>
  <si>
    <t>se SŠ vzděláním (0504)</t>
  </si>
  <si>
    <t xml:space="preserve">        z toho knihovnickým (0505)</t>
  </si>
  <si>
    <t>II. C Přístup a vybavení</t>
  </si>
  <si>
    <t>II. C1 Otevírací doba</t>
  </si>
  <si>
    <t>Dostupnost hlavních služeb (počet hodin v týdnu)</t>
  </si>
  <si>
    <t>II. C2 Přístup k informačním zdrojům</t>
  </si>
  <si>
    <t>Počet studijních míst k dispozici uživatelům (0601)</t>
  </si>
  <si>
    <t>Z toho</t>
  </si>
  <si>
    <t>s možností přímého připojení do sítě instituce</t>
  </si>
  <si>
    <t>s možností WIFI připojení</t>
  </si>
  <si>
    <t>Počet PC k dispozici uživatelům</t>
  </si>
  <si>
    <t>S přístupem pouze do sítě instituce</t>
  </si>
  <si>
    <t>S přístupem na internet</t>
  </si>
  <si>
    <t>Počet knihovních jednotek ve volně přístupném fondu (0604)</t>
  </si>
  <si>
    <t>II. C3 Technické vybavení</t>
  </si>
  <si>
    <t>III. Využití služeb</t>
  </si>
  <si>
    <t>III. A Registrovaní uživatelé</t>
  </si>
  <si>
    <t>Počet registrovaných uživatelů celkem (0201)</t>
  </si>
  <si>
    <t>z toho uživatelé s kategorií veřejnost</t>
  </si>
  <si>
    <t>Evidence uživatelů v jedné centrální databázi</t>
  </si>
  <si>
    <t>Evidence uživatelů v dílčích databázích</t>
  </si>
  <si>
    <t>III. B Výpůjčky</t>
  </si>
  <si>
    <t>Počet registrovaných absenčních výpůjček celkem (0301)</t>
  </si>
  <si>
    <t>Počet prvních výpůjček</t>
  </si>
  <si>
    <t>Počet prodloužení</t>
  </si>
  <si>
    <t>Meziknihovní výpůjční služba v rámci státu (0304)</t>
  </si>
  <si>
    <t>Počet žádostí z jiných knihoven celkem (0305)</t>
  </si>
  <si>
    <t>Z toho vyřízených</t>
  </si>
  <si>
    <t>Výpůjčkou</t>
  </si>
  <si>
    <t>Kopií v tištěné formě</t>
  </si>
  <si>
    <t>Elektronickou kopií</t>
  </si>
  <si>
    <t>Počet žádostí do jiných knihoven (0306)</t>
  </si>
  <si>
    <t>Počet žádostí z jiných knihoven celkem (0308)</t>
  </si>
  <si>
    <t>Počet žádostí do jiných knihoven (0309)</t>
  </si>
  <si>
    <t>a) údaje nebudou srovnatelné s předchozím výkazem,  kde se v tomto řádku uváděly počty výpůjček realizovaných prostřednictvím českých center pro mezinárodní meziknihovní výpůjční službu (NK ČR, NTK apod.)</t>
  </si>
  <si>
    <t>III. C Návštěvy</t>
  </si>
  <si>
    <t>Počet návštěv uživatelů v prostorách knihovny celkem</t>
  </si>
  <si>
    <t>A</t>
  </si>
  <si>
    <t>B</t>
  </si>
  <si>
    <t>C</t>
  </si>
  <si>
    <t>D</t>
  </si>
  <si>
    <t xml:space="preserve"> </t>
  </si>
  <si>
    <t>III. D Školení a výuka</t>
  </si>
  <si>
    <t>Počet hodin</t>
  </si>
  <si>
    <t>Počet účastníků</t>
  </si>
  <si>
    <t>Školení pro uživatele (0408)</t>
  </si>
  <si>
    <t>Výuka zajišťovaná knihovníky</t>
  </si>
  <si>
    <t>III. E Rešerše</t>
  </si>
  <si>
    <t>Počet zpracovaných rešerší (0401)</t>
  </si>
  <si>
    <t>Náklady na akvizici (0602)</t>
  </si>
  <si>
    <t>IV. Náklady (včetně DPH v Kč)</t>
  </si>
  <si>
    <t>b) metodu výpočtu označte indexem: A= výstup z počitadla turniketu      B = elektronické počitadlo</t>
  </si>
  <si>
    <t xml:space="preserve">                                                            </t>
  </si>
  <si>
    <t xml:space="preserve">                                                                  C = ruční počítání                               D = kvalifikovaný odhad</t>
  </si>
  <si>
    <t xml:space="preserve">                                                 </t>
  </si>
  <si>
    <r>
      <t>V tom podle</t>
    </r>
    <r>
      <rPr>
        <vertAlign val="superscript"/>
        <sz val="10"/>
        <rFont val="Arial CE"/>
        <family val="0"/>
      </rPr>
      <t>b</t>
    </r>
  </si>
  <si>
    <r>
      <t>Meziknihovní výpůjční služba na mezistátní úrovni (0307)</t>
    </r>
    <r>
      <rPr>
        <vertAlign val="superscript"/>
        <sz val="10"/>
        <rFont val="Arial CE"/>
        <family val="0"/>
      </rPr>
      <t>a</t>
    </r>
  </si>
  <si>
    <t>V ústřední knihovně</t>
  </si>
  <si>
    <t>V pobočkov. knihovnách</t>
  </si>
  <si>
    <t>Ne</t>
  </si>
  <si>
    <t>Ano</t>
  </si>
  <si>
    <r>
      <t xml:space="preserve">CELKEM </t>
    </r>
    <r>
      <rPr>
        <b/>
        <sz val="7"/>
        <rFont val="Arial CE"/>
        <family val="0"/>
      </rPr>
      <t>zapsané v ARL</t>
    </r>
  </si>
  <si>
    <r>
      <t>CELKEM</t>
    </r>
    <r>
      <rPr>
        <b/>
        <sz val="7"/>
        <rFont val="Arial CE"/>
        <family val="0"/>
      </rPr>
      <t xml:space="preserve"> nezapsané v ARL                         </t>
    </r>
  </si>
  <si>
    <r>
      <rPr>
        <b/>
        <sz val="10"/>
        <rFont val="Arial CE"/>
        <family val="0"/>
      </rPr>
      <t>CELKEM</t>
    </r>
    <r>
      <rPr>
        <sz val="10"/>
        <rFont val="Arial CE"/>
        <family val="0"/>
      </rPr>
      <t xml:space="preserve"> </t>
    </r>
    <r>
      <rPr>
        <sz val="7"/>
        <rFont val="Arial CE"/>
        <family val="0"/>
      </rPr>
      <t>vse</t>
    </r>
  </si>
  <si>
    <t>ANO</t>
  </si>
  <si>
    <t>NE</t>
  </si>
  <si>
    <t>Fakulty</t>
  </si>
  <si>
    <t>*     Dokumenty jsou umístěny převážně na katedrách fakult</t>
  </si>
  <si>
    <t xml:space="preserve">* II a)  Tištěné a netištěné materiály - placeno z rozpočtu fakult  v Kč </t>
  </si>
  <si>
    <t>ÚK***</t>
  </si>
  <si>
    <t>BC **</t>
  </si>
  <si>
    <t>FAKULTY + ÚK      + Britské centrum</t>
  </si>
  <si>
    <t>**  AV  MATERIÁLY   (mimo příloh)</t>
  </si>
  <si>
    <t>**    Do AV materiálu patří všechny typy netištěných materiálů s výjimkou databází</t>
  </si>
  <si>
    <t>***   Databáze jsou licenčně ošetřeny. Část databází je přístupná neomezeně pro celou UP, některé jsou určeny jen pro určité fakulty.</t>
  </si>
  <si>
    <t>*** VZDÁLENÝ                PŘÍSTUP</t>
  </si>
  <si>
    <t>PRŮMĚR VÝPŮJČEK             NA ČTENÁŘE</t>
  </si>
  <si>
    <t>IV c)  kopírky (vlastnictví) *</t>
  </si>
  <si>
    <t>IV b)  čtenáři</t>
  </si>
  <si>
    <t xml:space="preserve">MVS, a místa pro uživatele nejsou podle skutečnosti, ale jak vyžaduje program, aby údaje šly odeslat. </t>
  </si>
  <si>
    <t>Musí se nesmyslně sčítat.</t>
  </si>
  <si>
    <t xml:space="preserve">POZOR! Neodpovídá skutečnosti! </t>
  </si>
  <si>
    <t>IV A. Návštěvy</t>
  </si>
  <si>
    <t>IV B. Využití dalších služeb</t>
  </si>
  <si>
    <t>VI A. Otevírací doba</t>
  </si>
  <si>
    <t>VI B. Přístup k informačním zdrojům</t>
  </si>
  <si>
    <t>VI C. Technické vybavení</t>
  </si>
  <si>
    <r>
      <t>Souhrnná tabulka -</t>
    </r>
    <r>
      <rPr>
        <b/>
        <sz val="12"/>
        <rFont val="Arial CE"/>
        <family val="0"/>
      </rPr>
      <t xml:space="preserve"> nerozlišuje se</t>
    </r>
    <r>
      <rPr>
        <sz val="12"/>
        <rFont val="Arial CE"/>
        <family val="0"/>
      </rPr>
      <t xml:space="preserve"> NÁKUP a DAR</t>
    </r>
  </si>
  <si>
    <t>970 -SE - elektronické zdroje  /  655a - elektronické knihy. Blíže OTF (M.Mališková)</t>
  </si>
  <si>
    <t>OZF</t>
  </si>
  <si>
    <t>od r. 2015 se bude uvádět celkový počet KP - elektronická forma nemá holding</t>
  </si>
  <si>
    <t>( prošly akvizicí KUP)</t>
  </si>
  <si>
    <t>III b) tištěné kvalifikační práce</t>
  </si>
  <si>
    <t>III c) e-books</t>
  </si>
  <si>
    <t xml:space="preserve">III d)  periodická literatura  </t>
  </si>
  <si>
    <t xml:space="preserve">III e) netištěné informační materiály </t>
  </si>
  <si>
    <r>
      <t xml:space="preserve">počet </t>
    </r>
    <r>
      <rPr>
        <b/>
        <sz val="12"/>
        <rFont val="Arial CE"/>
        <family val="0"/>
      </rPr>
      <t xml:space="preserve">OBJEDNANÝCH </t>
    </r>
    <r>
      <rPr>
        <sz val="12"/>
        <rFont val="Arial CE"/>
        <family val="2"/>
      </rPr>
      <t>titulů v jednotlivých formách</t>
    </r>
  </si>
  <si>
    <r>
      <t xml:space="preserve">počet </t>
    </r>
    <r>
      <rPr>
        <b/>
        <sz val="12"/>
        <rFont val="Arial CE"/>
        <family val="0"/>
      </rPr>
      <t>OBJEDNANÝCH</t>
    </r>
    <r>
      <rPr>
        <sz val="12"/>
        <rFont val="Arial CE"/>
        <family val="2"/>
      </rPr>
      <t xml:space="preserve"> titulů v jednotlivých formách</t>
    </r>
  </si>
  <si>
    <r>
      <t xml:space="preserve">počet </t>
    </r>
    <r>
      <rPr>
        <b/>
        <sz val="12"/>
        <rFont val="Arial CE"/>
        <family val="0"/>
      </rPr>
      <t>všech</t>
    </r>
    <r>
      <rPr>
        <sz val="12"/>
        <rFont val="Arial CE"/>
        <family val="2"/>
      </rPr>
      <t xml:space="preserve"> objednaných titulů + dary + výměna + </t>
    </r>
    <r>
      <rPr>
        <sz val="12"/>
        <rFont val="Arial CE"/>
        <family val="0"/>
      </rPr>
      <t>granty</t>
    </r>
  </si>
  <si>
    <t>FAK. REGISTR.</t>
  </si>
  <si>
    <r>
      <t xml:space="preserve">FAKULTY </t>
    </r>
    <r>
      <rPr>
        <b/>
        <sz val="9"/>
        <rFont val="Arial CE"/>
        <family val="0"/>
      </rPr>
      <t>CELKEM</t>
    </r>
  </si>
  <si>
    <r>
      <t xml:space="preserve">ÚK+KF+BC </t>
    </r>
    <r>
      <rPr>
        <b/>
        <sz val="9"/>
        <rFont val="Arial CE"/>
        <family val="0"/>
      </rPr>
      <t>CELKEM</t>
    </r>
  </si>
  <si>
    <t>VÝMĚNA + DAR                        + GRANTY</t>
  </si>
  <si>
    <t>DÁRCE</t>
  </si>
  <si>
    <t>MUDr. Filip</t>
  </si>
  <si>
    <t>KNIHY</t>
  </si>
  <si>
    <t>ĆASOPISY</t>
  </si>
  <si>
    <t>GRANTY / DARY</t>
  </si>
  <si>
    <t>II a1) Dary pro KUP</t>
  </si>
  <si>
    <t>***   Dokumenty zakoupené pro ÚK jsou hrazeny z rozpočtu KUP a finančních darů</t>
  </si>
  <si>
    <t>STATISTICKÉ TABULKY KUP - 2016</t>
  </si>
  <si>
    <t>I a)  personální obsazení Knihovny UP podle dosaženého vzdělání - stav k 31.12.2016</t>
  </si>
  <si>
    <t>I b)  počet studentů     na jednotlivých fakultách v roce 2016</t>
  </si>
  <si>
    <t xml:space="preserve">**    Dokumenty zakoupené pro Britské centrum jsou hrazeny z British Council. V roce 2016 byly zakoupeny dokumenty v celkové hodnotě     </t>
  </si>
  <si>
    <t>POHYB FONDU V ROCE  2016 v  Knihovně UP *</t>
  </si>
  <si>
    <t>ČASOPISY ODEBÍRANÉ v r.  2016</t>
  </si>
  <si>
    <t xml:space="preserve"> PŘÍRUSTEK   2016                             </t>
  </si>
  <si>
    <t>STAV FONDU                         K 31.12.2015</t>
  </si>
  <si>
    <t>STAV FONDU                    K 31.12.2015</t>
  </si>
  <si>
    <t>STAV FONDU K 31.12.2015</t>
  </si>
  <si>
    <t xml:space="preserve">Průměrný  počet absenčních výpůjček  v  KUP  na jednoho  čtenáře  v  roce  2016  - </t>
  </si>
  <si>
    <t>Počet založených dokumentů v ÚK v roce 2016  (sledováno elektronicky)  -</t>
  </si>
  <si>
    <t xml:space="preserve">Průměrný  počet  prezenčních  výpůjček  v  ÚK  na jednoho čtenáře  v  roce  2016   -   </t>
  </si>
  <si>
    <t>III b) kvalifikační práce</t>
  </si>
  <si>
    <t>Z</t>
  </si>
  <si>
    <t>V roce  2016 bylo do katalogu UP zapsáno 23.519 exemplářů = 19.128 titulů</t>
  </si>
  <si>
    <t>British Council</t>
  </si>
  <si>
    <t>MSMT_odesílané</t>
  </si>
  <si>
    <t>Zaregistrovaní uživatelé</t>
  </si>
  <si>
    <t xml:space="preserve">z matriky (CVT- Matochová=zaměstnanci, Rogl=studenti)   </t>
  </si>
  <si>
    <r>
      <t xml:space="preserve">ÚK- servery ve </t>
    </r>
    <r>
      <rPr>
        <b/>
        <i/>
        <sz val="12"/>
        <rFont val="Arial CE"/>
        <family val="0"/>
      </rPr>
      <t>Z</t>
    </r>
    <r>
      <rPr>
        <sz val="12"/>
        <rFont val="Arial CE"/>
        <family val="2"/>
      </rPr>
      <t xml:space="preserve"> A.Horák, všechna střediska</t>
    </r>
  </si>
  <si>
    <t>peníze z grantů nebo fakult, které byly převedeny na konto KUP za účelem nákupu dokumentů do KUP - uvádí se jméno dárce</t>
  </si>
  <si>
    <r>
      <t>cena</t>
    </r>
    <r>
      <rPr>
        <sz val="12"/>
        <rFont val="Arial CE"/>
        <family val="2"/>
      </rPr>
      <t xml:space="preserve"> za AV materiály = samostatné dokumenty zakoupené jako AV materiály (hudba, mluvené slovo, film), </t>
    </r>
    <r>
      <rPr>
        <b/>
        <sz val="12"/>
        <rFont val="Arial CE"/>
        <family val="0"/>
      </rPr>
      <t>nepatří sem přílohy</t>
    </r>
    <r>
      <rPr>
        <sz val="12"/>
        <rFont val="Arial CE"/>
        <family val="2"/>
      </rPr>
      <t xml:space="preserve"> tištěných dokumentů. </t>
    </r>
  </si>
  <si>
    <t>II c)   Časopisy hrazené z SPP 119610001</t>
  </si>
  <si>
    <t>ODF - české / zahraniční časopisy</t>
  </si>
  <si>
    <t>Knihovny na fakultách udávají pouze výměny, které neprošly přes ÚK - chodí jim přímo</t>
  </si>
  <si>
    <r>
      <t xml:space="preserve">Uvádí se pouze ty materiály, které byly jako </t>
    </r>
    <r>
      <rPr>
        <b/>
        <i/>
        <sz val="12"/>
        <rFont val="Arial CE"/>
        <family val="0"/>
      </rPr>
      <t>samostatné</t>
    </r>
    <r>
      <rPr>
        <sz val="12"/>
        <rFont val="Arial CE"/>
        <family val="0"/>
      </rPr>
      <t xml:space="preserve"> netištěné informační materiály objednány - </t>
    </r>
    <r>
      <rPr>
        <b/>
        <sz val="12"/>
        <color indexed="10"/>
        <rFont val="Arial CE"/>
        <family val="0"/>
      </rPr>
      <t>nepatří sem  přílohy</t>
    </r>
    <r>
      <rPr>
        <b/>
        <sz val="12"/>
        <color indexed="10"/>
        <rFont val="Arial CE"/>
        <family val="0"/>
      </rPr>
      <t xml:space="preserve">!    </t>
    </r>
    <r>
      <rPr>
        <b/>
        <sz val="12"/>
        <rFont val="Arial CE"/>
        <family val="0"/>
      </rPr>
      <t xml:space="preserve">                                                                                                                                              </t>
    </r>
  </si>
  <si>
    <t>z matriky (CVT- Matochová=zaměstnanci, Rogl=studenti)  do našich tabulek</t>
  </si>
  <si>
    <t>dokumenty jsou dislokovány na katedrách nebo klinikách</t>
  </si>
  <si>
    <t>dokumenty jsou dislokovány ve Zbrojnici nebo na pobočkách</t>
  </si>
  <si>
    <t>Do statistiky se započítávají pouze ty dokumenty, které prošly akvizicí</t>
  </si>
  <si>
    <t>Olomoucký kraj</t>
  </si>
  <si>
    <t>Počet návštěvníků ÚK - sekretariát KUP</t>
  </si>
  <si>
    <t>OA-Dan Arely - pouze aktivní čtenáři pro AKVŠ_odesílané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</si>
</sst>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\ &quot;Kč&quot;"/>
    <numFmt numFmtId="167" formatCode="0.0%"/>
    <numFmt numFmtId="168" formatCode="0.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  <numFmt numFmtId="173" formatCode="[$€-2]\ #\ ##,000_);[Red]\([$€-2]\ #\ ##,000\)"/>
    <numFmt numFmtId="174" formatCode="[$¥€-2]\ #\ ##,000_);[Red]\([$€-2]\ #\ ##,000\)"/>
  </numFmts>
  <fonts count="10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6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.5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5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6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0"/>
    </font>
    <font>
      <b/>
      <sz val="8"/>
      <name val="Arial CE"/>
      <family val="2"/>
    </font>
    <font>
      <b/>
      <i/>
      <sz val="12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Arial CE"/>
      <family val="0"/>
    </font>
    <font>
      <sz val="10"/>
      <name val="Arial"/>
      <family val="2"/>
    </font>
    <font>
      <b/>
      <sz val="14"/>
      <color indexed="12"/>
      <name val="Arial CE"/>
      <family val="0"/>
    </font>
    <font>
      <sz val="12"/>
      <color indexed="12"/>
      <name val="Arial CE"/>
      <family val="0"/>
    </font>
    <font>
      <sz val="14"/>
      <color indexed="10"/>
      <name val="Arial CE"/>
      <family val="2"/>
    </font>
    <font>
      <b/>
      <sz val="24"/>
      <color indexed="10"/>
      <name val="Arial CE"/>
      <family val="0"/>
    </font>
    <font>
      <b/>
      <sz val="9"/>
      <name val="Times New Roman"/>
      <family val="1"/>
    </font>
    <font>
      <sz val="7"/>
      <name val="Times New Roman"/>
      <family val="1"/>
    </font>
    <font>
      <i/>
      <sz val="9"/>
      <name val="Arial CE"/>
      <family val="0"/>
    </font>
    <font>
      <b/>
      <sz val="12"/>
      <color indexed="10"/>
      <name val="Arial CE"/>
      <family val="0"/>
    </font>
    <font>
      <u val="single"/>
      <sz val="10"/>
      <color indexed="12"/>
      <name val="Arial CE"/>
      <family val="0"/>
    </font>
    <font>
      <sz val="10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vertAlign val="superscript"/>
      <sz val="10"/>
      <name val="Arial CE"/>
      <family val="0"/>
    </font>
    <font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0"/>
    </font>
    <font>
      <sz val="10"/>
      <color indexed="60"/>
      <name val="Arial CE"/>
      <family val="2"/>
    </font>
    <font>
      <b/>
      <sz val="10"/>
      <color indexed="60"/>
      <name val="Arial CE"/>
      <family val="2"/>
    </font>
    <font>
      <i/>
      <sz val="10"/>
      <color indexed="10"/>
      <name val="Arial CE"/>
      <family val="0"/>
    </font>
    <font>
      <b/>
      <i/>
      <sz val="12"/>
      <color indexed="10"/>
      <name val="Arial CE"/>
      <family val="0"/>
    </font>
    <font>
      <sz val="10"/>
      <color indexed="10"/>
      <name val="Times New Roman"/>
      <family val="1"/>
    </font>
    <font>
      <b/>
      <i/>
      <sz val="10"/>
      <color indexed="10"/>
      <name val="Arial"/>
      <family val="2"/>
    </font>
    <font>
      <sz val="12"/>
      <color indexed="10"/>
      <name val="Arial CE"/>
      <family val="2"/>
    </font>
    <font>
      <b/>
      <sz val="16"/>
      <color indexed="10"/>
      <name val="Arial C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rgb="FFFF0000"/>
      <name val="Arial CE"/>
      <family val="0"/>
    </font>
    <font>
      <sz val="10"/>
      <color rgb="FFFF0000"/>
      <name val="Arial CE"/>
      <family val="2"/>
    </font>
    <font>
      <b/>
      <sz val="10"/>
      <color rgb="FFFF0000"/>
      <name val="Arial CE"/>
      <family val="0"/>
    </font>
    <font>
      <sz val="10"/>
      <color rgb="FFC00000"/>
      <name val="Arial CE"/>
      <family val="2"/>
    </font>
    <font>
      <b/>
      <sz val="10"/>
      <color rgb="FFC00000"/>
      <name val="Arial CE"/>
      <family val="2"/>
    </font>
    <font>
      <i/>
      <sz val="10"/>
      <color rgb="FFFF0000"/>
      <name val="Arial CE"/>
      <family val="0"/>
    </font>
    <font>
      <b/>
      <i/>
      <sz val="12"/>
      <color rgb="FFFF0000"/>
      <name val="Arial CE"/>
      <family val="0"/>
    </font>
    <font>
      <sz val="10"/>
      <color rgb="FFFF0000"/>
      <name val="Times New Roman"/>
      <family val="1"/>
    </font>
    <font>
      <b/>
      <i/>
      <sz val="10"/>
      <color rgb="FFFF0000"/>
      <name val="Arial"/>
      <family val="2"/>
    </font>
    <font>
      <b/>
      <sz val="14"/>
      <color rgb="FFFF0000"/>
      <name val="Arial CE"/>
      <family val="0"/>
    </font>
    <font>
      <sz val="12"/>
      <color rgb="FFFF0000"/>
      <name val="Arial CE"/>
      <family val="2"/>
    </font>
    <font>
      <b/>
      <sz val="16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slantDashDot"/>
      <right>
        <color indexed="63"/>
      </right>
      <top style="thin"/>
      <bottom>
        <color indexed="63"/>
      </bottom>
    </border>
    <border>
      <left style="slantDashDot"/>
      <right>
        <color indexed="63"/>
      </right>
      <top>
        <color indexed="63"/>
      </top>
      <bottom style="thin"/>
    </border>
  </borders>
  <cellStyleXfs count="63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1216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 vertical="justify"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 horizontal="justify" vertical="center"/>
    </xf>
    <xf numFmtId="0" fontId="1" fillId="0" borderId="1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7" fillId="33" borderId="0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 wrapText="1"/>
    </xf>
    <xf numFmtId="0" fontId="16" fillId="33" borderId="0" xfId="0" applyFont="1" applyFill="1" applyAlignment="1">
      <alignment wrapText="1"/>
    </xf>
    <xf numFmtId="0" fontId="1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0" fontId="4" fillId="33" borderId="0" xfId="0" applyFont="1" applyFill="1" applyBorder="1" applyAlignment="1">
      <alignment horizontal="left" indent="2"/>
    </xf>
    <xf numFmtId="49" fontId="4" fillId="33" borderId="0" xfId="0" applyNumberFormat="1" applyFont="1" applyFill="1" applyBorder="1" applyAlignment="1">
      <alignment horizontal="left" indent="2"/>
    </xf>
    <xf numFmtId="0" fontId="27" fillId="33" borderId="0" xfId="0" applyFont="1" applyFill="1" applyBorder="1" applyAlignment="1">
      <alignment horizontal="left" indent="2"/>
    </xf>
    <xf numFmtId="3" fontId="0" fillId="33" borderId="17" xfId="0" applyNumberFormat="1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13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right"/>
    </xf>
    <xf numFmtId="0" fontId="0" fillId="33" borderId="18" xfId="0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 vertical="center"/>
    </xf>
    <xf numFmtId="4" fontId="8" fillId="33" borderId="0" xfId="0" applyNumberFormat="1" applyFont="1" applyFill="1" applyAlignment="1" applyProtection="1">
      <alignment/>
      <protection locked="0"/>
    </xf>
    <xf numFmtId="4" fontId="8" fillId="33" borderId="0" xfId="0" applyNumberFormat="1" applyFont="1" applyFill="1" applyAlignment="1" applyProtection="1">
      <alignment horizontal="left"/>
      <protection locked="0"/>
    </xf>
    <xf numFmtId="4" fontId="8" fillId="33" borderId="0" xfId="0" applyNumberFormat="1" applyFont="1" applyFill="1" applyAlignment="1" applyProtection="1">
      <alignment horizontal="center"/>
      <protection locked="0"/>
    </xf>
    <xf numFmtId="4" fontId="1" fillId="33" borderId="0" xfId="0" applyNumberFormat="1" applyFont="1" applyFill="1" applyAlignment="1" applyProtection="1">
      <alignment horizontal="center"/>
      <protection locked="0"/>
    </xf>
    <xf numFmtId="4" fontId="1" fillId="33" borderId="0" xfId="0" applyNumberFormat="1" applyFont="1" applyFill="1" applyAlignment="1" applyProtection="1">
      <alignment horizontal="left"/>
      <protection locked="0"/>
    </xf>
    <xf numFmtId="4" fontId="0" fillId="33" borderId="0" xfId="0" applyNumberFormat="1" applyFill="1" applyAlignment="1" applyProtection="1">
      <alignment horizontal="left"/>
      <protection locked="0"/>
    </xf>
    <xf numFmtId="4" fontId="0" fillId="33" borderId="0" xfId="0" applyNumberFormat="1" applyFill="1" applyAlignment="1" applyProtection="1">
      <alignment horizontal="center"/>
      <protection locked="0"/>
    </xf>
    <xf numFmtId="4" fontId="0" fillId="33" borderId="0" xfId="0" applyNumberFormat="1" applyFill="1" applyAlignment="1" applyProtection="1">
      <alignment horizontal="centerContinuous"/>
      <protection locked="0"/>
    </xf>
    <xf numFmtId="4" fontId="0" fillId="33" borderId="0" xfId="0" applyNumberFormat="1" applyFill="1" applyAlignment="1" applyProtection="1">
      <alignment/>
      <protection locked="0"/>
    </xf>
    <xf numFmtId="4" fontId="7" fillId="33" borderId="0" xfId="0" applyNumberFormat="1" applyFont="1" applyFill="1" applyAlignment="1" applyProtection="1">
      <alignment horizontal="left"/>
      <protection locked="0"/>
    </xf>
    <xf numFmtId="4" fontId="4" fillId="33" borderId="0" xfId="0" applyNumberFormat="1" applyFont="1" applyFill="1" applyAlignment="1" applyProtection="1">
      <alignment horizontal="left"/>
      <protection locked="0"/>
    </xf>
    <xf numFmtId="4" fontId="0" fillId="33" borderId="0" xfId="0" applyNumberFormat="1" applyFont="1" applyFill="1" applyAlignment="1" applyProtection="1">
      <alignment horizontal="left"/>
      <protection locked="0"/>
    </xf>
    <xf numFmtId="4" fontId="6" fillId="33" borderId="0" xfId="0" applyNumberFormat="1" applyFont="1" applyFill="1" applyAlignment="1" applyProtection="1">
      <alignment/>
      <protection locked="0"/>
    </xf>
    <xf numFmtId="4" fontId="6" fillId="33" borderId="14" xfId="0" applyNumberFormat="1" applyFont="1" applyFill="1" applyBorder="1" applyAlignment="1" applyProtection="1">
      <alignment horizontal="center"/>
      <protection locked="0"/>
    </xf>
    <xf numFmtId="4" fontId="6" fillId="33" borderId="19" xfId="0" applyNumberFormat="1" applyFont="1" applyFill="1" applyBorder="1" applyAlignment="1" applyProtection="1">
      <alignment horizontal="center"/>
      <protection locked="0"/>
    </xf>
    <xf numFmtId="4" fontId="6" fillId="33" borderId="20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ill="1" applyBorder="1" applyAlignment="1" applyProtection="1">
      <alignment/>
      <protection locked="0"/>
    </xf>
    <xf numFmtId="4" fontId="0" fillId="33" borderId="16" xfId="0" applyNumberFormat="1" applyFill="1" applyBorder="1" applyAlignment="1" applyProtection="1">
      <alignment/>
      <protection locked="0"/>
    </xf>
    <xf numFmtId="4" fontId="1" fillId="33" borderId="0" xfId="0" applyNumberFormat="1" applyFont="1" applyFill="1" applyAlignment="1" applyProtection="1">
      <alignment/>
      <protection locked="0"/>
    </xf>
    <xf numFmtId="4" fontId="0" fillId="33" borderId="0" xfId="0" applyNumberFormat="1" applyFill="1" applyBorder="1" applyAlignment="1" applyProtection="1">
      <alignment/>
      <protection locked="0"/>
    </xf>
    <xf numFmtId="4" fontId="0" fillId="33" borderId="0" xfId="0" applyNumberFormat="1" applyFill="1" applyBorder="1" applyAlignment="1" applyProtection="1">
      <alignment horizontal="center"/>
      <protection locked="0"/>
    </xf>
    <xf numFmtId="4" fontId="0" fillId="33" borderId="0" xfId="0" applyNumberFormat="1" applyFill="1" applyBorder="1" applyAlignment="1" applyProtection="1">
      <alignment vertical="center"/>
      <protection locked="0"/>
    </xf>
    <xf numFmtId="4" fontId="6" fillId="33" borderId="0" xfId="0" applyNumberFormat="1" applyFont="1" applyFill="1" applyBorder="1" applyAlignment="1" applyProtection="1">
      <alignment/>
      <protection locked="0"/>
    </xf>
    <xf numFmtId="4" fontId="6" fillId="33" borderId="0" xfId="0" applyNumberFormat="1" applyFont="1" applyFill="1" applyAlignment="1" applyProtection="1">
      <alignment horizontal="center"/>
      <protection locked="0"/>
    </xf>
    <xf numFmtId="4" fontId="7" fillId="33" borderId="0" xfId="0" applyNumberFormat="1" applyFont="1" applyFill="1" applyBorder="1" applyAlignment="1" applyProtection="1">
      <alignment horizontal="left"/>
      <protection locked="0"/>
    </xf>
    <xf numFmtId="4" fontId="1" fillId="33" borderId="0" xfId="0" applyNumberFormat="1" applyFont="1" applyFill="1" applyBorder="1" applyAlignment="1" applyProtection="1">
      <alignment horizontal="left"/>
      <protection locked="0"/>
    </xf>
    <xf numFmtId="4" fontId="26" fillId="33" borderId="0" xfId="0" applyNumberFormat="1" applyFont="1" applyFill="1" applyAlignment="1" applyProtection="1">
      <alignment horizontal="left"/>
      <protection locked="0"/>
    </xf>
    <xf numFmtId="4" fontId="26" fillId="33" borderId="0" xfId="0" applyNumberFormat="1" applyFont="1" applyFill="1" applyAlignment="1" applyProtection="1">
      <alignment/>
      <protection locked="0"/>
    </xf>
    <xf numFmtId="4" fontId="6" fillId="33" borderId="0" xfId="0" applyNumberFormat="1" applyFont="1" applyFill="1" applyBorder="1" applyAlignment="1" applyProtection="1">
      <alignment horizontal="center"/>
      <protection locked="0"/>
    </xf>
    <xf numFmtId="4" fontId="6" fillId="33" borderId="21" xfId="0" applyNumberFormat="1" applyFont="1" applyFill="1" applyBorder="1" applyAlignment="1" applyProtection="1">
      <alignment horizontal="justify" vertical="center"/>
      <protection locked="0"/>
    </xf>
    <xf numFmtId="4" fontId="0" fillId="33" borderId="18" xfId="0" applyNumberFormat="1" applyFill="1" applyBorder="1" applyAlignment="1" applyProtection="1">
      <alignment/>
      <protection locked="0"/>
    </xf>
    <xf numFmtId="4" fontId="12" fillId="33" borderId="10" xfId="0" applyNumberFormat="1" applyFont="1" applyFill="1" applyBorder="1" applyAlignment="1" applyProtection="1">
      <alignment/>
      <protection locked="0"/>
    </xf>
    <xf numFmtId="4" fontId="18" fillId="33" borderId="0" xfId="0" applyNumberFormat="1" applyFont="1" applyFill="1" applyAlignment="1" applyProtection="1">
      <alignment horizontal="justify" vertical="top" wrapText="1"/>
      <protection locked="0"/>
    </xf>
    <xf numFmtId="4" fontId="18" fillId="33" borderId="0" xfId="0" applyNumberFormat="1" applyFont="1" applyFill="1" applyBorder="1" applyAlignment="1" applyProtection="1">
      <alignment horizontal="justify" vertical="top" wrapText="1"/>
      <protection locked="0"/>
    </xf>
    <xf numFmtId="3" fontId="8" fillId="33" borderId="0" xfId="0" applyNumberFormat="1" applyFont="1" applyFill="1" applyAlignment="1" applyProtection="1">
      <alignment horizontal="left"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9" fillId="33" borderId="0" xfId="0" applyNumberFormat="1" applyFont="1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34" borderId="0" xfId="0" applyNumberForma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3" fontId="20" fillId="33" borderId="22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13" xfId="0" applyNumberFormat="1" applyFill="1" applyBorder="1" applyAlignment="1" applyProtection="1">
      <alignment horizontal="left"/>
      <protection locked="0"/>
    </xf>
    <xf numFmtId="3" fontId="0" fillId="33" borderId="11" xfId="0" applyNumberFormat="1" applyFill="1" applyBorder="1" applyAlignment="1" applyProtection="1">
      <alignment horizontal="left"/>
      <protection locked="0"/>
    </xf>
    <xf numFmtId="3" fontId="0" fillId="33" borderId="12" xfId="0" applyNumberFormat="1" applyFill="1" applyBorder="1" applyAlignment="1" applyProtection="1">
      <alignment horizontal="left"/>
      <protection locked="0"/>
    </xf>
    <xf numFmtId="4" fontId="0" fillId="34" borderId="0" xfId="0" applyNumberFormat="1" applyFill="1" applyBorder="1" applyAlignment="1" applyProtection="1">
      <alignment/>
      <protection locked="0"/>
    </xf>
    <xf numFmtId="3" fontId="1" fillId="33" borderId="1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 horizontal="left"/>
      <protection locked="0"/>
    </xf>
    <xf numFmtId="3" fontId="0" fillId="34" borderId="0" xfId="0" applyNumberFormat="1" applyFill="1" applyBorder="1" applyAlignment="1" applyProtection="1">
      <alignment horizontal="centerContinuous" vertical="center"/>
      <protection locked="0"/>
    </xf>
    <xf numFmtId="3" fontId="5" fillId="34" borderId="0" xfId="0" applyNumberFormat="1" applyFont="1" applyFill="1" applyBorder="1" applyAlignment="1" applyProtection="1">
      <alignment horizontal="centerContinuous" vertical="center"/>
      <protection locked="0"/>
    </xf>
    <xf numFmtId="3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0" xfId="0" applyNumberFormat="1" applyFont="1" applyFill="1" applyAlignment="1" applyProtection="1">
      <alignment/>
      <protection locked="0"/>
    </xf>
    <xf numFmtId="3" fontId="0" fillId="34" borderId="13" xfId="0" applyNumberFormat="1" applyFill="1" applyBorder="1" applyAlignment="1" applyProtection="1">
      <alignment/>
      <protection locked="0"/>
    </xf>
    <xf numFmtId="3" fontId="13" fillId="33" borderId="22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11" xfId="0" applyNumberFormat="1" applyFill="1" applyBorder="1" applyAlignment="1" applyProtection="1">
      <alignment/>
      <protection locked="0"/>
    </xf>
    <xf numFmtId="3" fontId="0" fillId="34" borderId="12" xfId="0" applyNumberFormat="1" applyFill="1" applyBorder="1" applyAlignment="1" applyProtection="1">
      <alignment/>
      <protection locked="0"/>
    </xf>
    <xf numFmtId="3" fontId="1" fillId="34" borderId="10" xfId="0" applyNumberFormat="1" applyFont="1" applyFill="1" applyBorder="1" applyAlignment="1" applyProtection="1">
      <alignment/>
      <protection locked="0"/>
    </xf>
    <xf numFmtId="3" fontId="1" fillId="34" borderId="0" xfId="0" applyNumberFormat="1" applyFont="1" applyFill="1" applyBorder="1" applyAlignment="1" applyProtection="1">
      <alignment/>
      <protection locked="0"/>
    </xf>
    <xf numFmtId="3" fontId="7" fillId="34" borderId="0" xfId="0" applyNumberFormat="1" applyFont="1" applyFill="1" applyBorder="1" applyAlignment="1" applyProtection="1">
      <alignment/>
      <protection locked="0"/>
    </xf>
    <xf numFmtId="3" fontId="1" fillId="34" borderId="0" xfId="0" applyNumberFormat="1" applyFont="1" applyFill="1" applyBorder="1" applyAlignment="1" applyProtection="1">
      <alignment horizontal="centerContinuous"/>
      <protection locked="0"/>
    </xf>
    <xf numFmtId="3" fontId="1" fillId="34" borderId="10" xfId="0" applyNumberFormat="1" applyFont="1" applyFill="1" applyBorder="1" applyAlignment="1" applyProtection="1">
      <alignment/>
      <protection locked="0"/>
    </xf>
    <xf numFmtId="4" fontId="1" fillId="34" borderId="0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3" fontId="7" fillId="33" borderId="0" xfId="0" applyNumberFormat="1" applyFont="1" applyFill="1" applyAlignment="1" applyProtection="1">
      <alignment horizontal="left"/>
      <protection locked="0"/>
    </xf>
    <xf numFmtId="4" fontId="7" fillId="34" borderId="0" xfId="0" applyNumberFormat="1" applyFont="1" applyFill="1" applyBorder="1" applyAlignment="1" applyProtection="1">
      <alignment horizontal="left"/>
      <protection locked="0"/>
    </xf>
    <xf numFmtId="3" fontId="7" fillId="34" borderId="0" xfId="0" applyNumberFormat="1" applyFont="1" applyFill="1" applyBorder="1" applyAlignment="1" applyProtection="1">
      <alignment horizontal="left"/>
      <protection locked="0"/>
    </xf>
    <xf numFmtId="2" fontId="0" fillId="34" borderId="11" xfId="0" applyNumberFormat="1" applyFill="1" applyBorder="1" applyAlignment="1" applyProtection="1">
      <alignment/>
      <protection/>
    </xf>
    <xf numFmtId="2" fontId="1" fillId="34" borderId="10" xfId="0" applyNumberFormat="1" applyFont="1" applyFill="1" applyBorder="1" applyAlignment="1" applyProtection="1">
      <alignment/>
      <protection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0" fillId="33" borderId="24" xfId="0" applyNumberFormat="1" applyFill="1" applyBorder="1" applyAlignment="1" applyProtection="1">
      <alignment horizontal="right" indent="1"/>
      <protection locked="0"/>
    </xf>
    <xf numFmtId="3" fontId="0" fillId="33" borderId="25" xfId="0" applyNumberFormat="1" applyFill="1" applyBorder="1" applyAlignment="1" applyProtection="1">
      <alignment horizontal="right" indent="1"/>
      <protection locked="0"/>
    </xf>
    <xf numFmtId="3" fontId="0" fillId="33" borderId="26" xfId="0" applyNumberFormat="1" applyFill="1" applyBorder="1" applyAlignment="1" applyProtection="1">
      <alignment horizontal="right" indent="1"/>
      <protection locked="0"/>
    </xf>
    <xf numFmtId="3" fontId="0" fillId="33" borderId="27" xfId="0" applyNumberFormat="1" applyFill="1" applyBorder="1" applyAlignment="1" applyProtection="1">
      <alignment horizontal="right" indent="1"/>
      <protection locked="0"/>
    </xf>
    <xf numFmtId="3" fontId="0" fillId="33" borderId="28" xfId="0" applyNumberFormat="1" applyFill="1" applyBorder="1" applyAlignment="1" applyProtection="1">
      <alignment horizontal="right" indent="1"/>
      <protection locked="0"/>
    </xf>
    <xf numFmtId="3" fontId="0" fillId="33" borderId="29" xfId="0" applyNumberFormat="1" applyFill="1" applyBorder="1" applyAlignment="1" applyProtection="1">
      <alignment horizontal="right" indent="1"/>
      <protection locked="0"/>
    </xf>
    <xf numFmtId="3" fontId="0" fillId="33" borderId="30" xfId="0" applyNumberFormat="1" applyFill="1" applyBorder="1" applyAlignment="1" applyProtection="1">
      <alignment horizontal="right" indent="1"/>
      <protection locked="0"/>
    </xf>
    <xf numFmtId="3" fontId="0" fillId="33" borderId="17" xfId="0" applyNumberFormat="1" applyFill="1" applyBorder="1" applyAlignment="1" applyProtection="1">
      <alignment horizontal="right" indent="1"/>
      <protection locked="0"/>
    </xf>
    <xf numFmtId="3" fontId="0" fillId="33" borderId="31" xfId="0" applyNumberFormat="1" applyFill="1" applyBorder="1" applyAlignment="1" applyProtection="1">
      <alignment horizontal="right" indent="1"/>
      <protection locked="0"/>
    </xf>
    <xf numFmtId="3" fontId="0" fillId="33" borderId="32" xfId="0" applyNumberFormat="1" applyFill="1" applyBorder="1" applyAlignment="1" applyProtection="1">
      <alignment horizontal="right" indent="1"/>
      <protection locked="0"/>
    </xf>
    <xf numFmtId="3" fontId="0" fillId="33" borderId="33" xfId="0" applyNumberFormat="1" applyFill="1" applyBorder="1" applyAlignment="1" applyProtection="1">
      <alignment horizontal="right" indent="1"/>
      <protection locked="0"/>
    </xf>
    <xf numFmtId="3" fontId="0" fillId="33" borderId="34" xfId="0" applyNumberFormat="1" applyFill="1" applyBorder="1" applyAlignment="1" applyProtection="1">
      <alignment horizontal="right" indent="1"/>
      <protection locked="0"/>
    </xf>
    <xf numFmtId="3" fontId="1" fillId="33" borderId="35" xfId="0" applyNumberFormat="1" applyFont="1" applyFill="1" applyBorder="1" applyAlignment="1" applyProtection="1">
      <alignment horizontal="right" indent="1"/>
      <protection/>
    </xf>
    <xf numFmtId="3" fontId="1" fillId="33" borderId="36" xfId="0" applyNumberFormat="1" applyFont="1" applyFill="1" applyBorder="1" applyAlignment="1" applyProtection="1">
      <alignment horizontal="right" indent="1"/>
      <protection/>
    </xf>
    <xf numFmtId="3" fontId="1" fillId="33" borderId="20" xfId="0" applyNumberFormat="1" applyFont="1" applyFill="1" applyBorder="1" applyAlignment="1" applyProtection="1">
      <alignment horizontal="right" indent="1"/>
      <protection/>
    </xf>
    <xf numFmtId="3" fontId="1" fillId="33" borderId="19" xfId="0" applyNumberFormat="1" applyFont="1" applyFill="1" applyBorder="1" applyAlignment="1" applyProtection="1">
      <alignment horizontal="right" indent="1"/>
      <protection/>
    </xf>
    <xf numFmtId="3" fontId="0" fillId="34" borderId="37" xfId="0" applyNumberFormat="1" applyFill="1" applyBorder="1" applyAlignment="1" applyProtection="1">
      <alignment/>
      <protection locked="0"/>
    </xf>
    <xf numFmtId="3" fontId="0" fillId="34" borderId="38" xfId="0" applyNumberFormat="1" applyFill="1" applyBorder="1" applyAlignment="1" applyProtection="1">
      <alignment/>
      <protection locked="0"/>
    </xf>
    <xf numFmtId="3" fontId="0" fillId="34" borderId="39" xfId="0" applyNumberFormat="1" applyFill="1" applyBorder="1" applyAlignment="1" applyProtection="1">
      <alignment/>
      <protection locked="0"/>
    </xf>
    <xf numFmtId="3" fontId="1" fillId="34" borderId="35" xfId="0" applyNumberFormat="1" applyFon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 horizontal="right" indent="1"/>
      <protection locked="0"/>
    </xf>
    <xf numFmtId="0" fontId="0" fillId="33" borderId="28" xfId="0" applyFont="1" applyFill="1" applyBorder="1" applyAlignment="1" applyProtection="1">
      <alignment horizontal="right" indent="1"/>
      <protection locked="0"/>
    </xf>
    <xf numFmtId="0" fontId="1" fillId="33" borderId="13" xfId="0" applyFont="1" applyFill="1" applyBorder="1" applyAlignment="1" applyProtection="1">
      <alignment horizontal="right" indent="1"/>
      <protection/>
    </xf>
    <xf numFmtId="0" fontId="0" fillId="33" borderId="17" xfId="0" applyFont="1" applyFill="1" applyBorder="1" applyAlignment="1" applyProtection="1">
      <alignment horizontal="right" indent="1"/>
      <protection locked="0"/>
    </xf>
    <xf numFmtId="0" fontId="0" fillId="33" borderId="33" xfId="0" applyFill="1" applyBorder="1" applyAlignment="1" applyProtection="1">
      <alignment horizontal="right" indent="1"/>
      <protection locked="0"/>
    </xf>
    <xf numFmtId="0" fontId="1" fillId="33" borderId="14" xfId="0" applyFont="1" applyFill="1" applyBorder="1" applyAlignment="1" applyProtection="1">
      <alignment horizontal="right" indent="1"/>
      <protection/>
    </xf>
    <xf numFmtId="0" fontId="1" fillId="33" borderId="36" xfId="0" applyFont="1" applyFill="1" applyBorder="1" applyAlignment="1" applyProtection="1">
      <alignment horizontal="right" indent="1"/>
      <protection/>
    </xf>
    <xf numFmtId="0" fontId="1" fillId="33" borderId="10" xfId="0" applyFont="1" applyFill="1" applyBorder="1" applyAlignment="1" applyProtection="1">
      <alignment horizontal="right" indent="1"/>
      <protection/>
    </xf>
    <xf numFmtId="0" fontId="0" fillId="0" borderId="11" xfId="0" applyBorder="1" applyAlignment="1" applyProtection="1">
      <alignment horizontal="right" indent="1"/>
      <protection locked="0"/>
    </xf>
    <xf numFmtId="0" fontId="1" fillId="0" borderId="10" xfId="0" applyFont="1" applyBorder="1" applyAlignment="1" applyProtection="1">
      <alignment horizontal="right" indent="1"/>
      <protection/>
    </xf>
    <xf numFmtId="0" fontId="0" fillId="33" borderId="40" xfId="0" applyFont="1" applyFill="1" applyBorder="1" applyAlignment="1" applyProtection="1">
      <alignment horizontal="right" indent="1"/>
      <protection locked="0"/>
    </xf>
    <xf numFmtId="0" fontId="0" fillId="33" borderId="41" xfId="0" applyFont="1" applyFill="1" applyBorder="1" applyAlignment="1" applyProtection="1">
      <alignment horizontal="right" indent="1"/>
      <protection locked="0"/>
    </xf>
    <xf numFmtId="0" fontId="0" fillId="33" borderId="41" xfId="0" applyFill="1" applyBorder="1" applyAlignment="1" applyProtection="1">
      <alignment horizontal="right" indent="1"/>
      <protection locked="0"/>
    </xf>
    <xf numFmtId="0" fontId="0" fillId="33" borderId="42" xfId="0" applyFont="1" applyFill="1" applyBorder="1" applyAlignment="1" applyProtection="1">
      <alignment horizontal="right" indent="1"/>
      <protection locked="0"/>
    </xf>
    <xf numFmtId="0" fontId="1" fillId="33" borderId="23" xfId="0" applyFont="1" applyFill="1" applyBorder="1" applyAlignment="1" applyProtection="1">
      <alignment horizontal="right" indent="1"/>
      <protection/>
    </xf>
    <xf numFmtId="0" fontId="0" fillId="33" borderId="43" xfId="0" applyFill="1" applyBorder="1" applyAlignment="1" applyProtection="1">
      <alignment horizontal="right" indent="1"/>
      <protection locked="0"/>
    </xf>
    <xf numFmtId="0" fontId="0" fillId="33" borderId="29" xfId="0" applyFill="1" applyBorder="1" applyAlignment="1" applyProtection="1">
      <alignment horizontal="right" indent="1"/>
      <protection locked="0"/>
    </xf>
    <xf numFmtId="0" fontId="0" fillId="33" borderId="31" xfId="0" applyFill="1" applyBorder="1" applyAlignment="1" applyProtection="1">
      <alignment horizontal="right" indent="1"/>
      <protection locked="0"/>
    </xf>
    <xf numFmtId="0" fontId="0" fillId="33" borderId="44" xfId="0" applyFill="1" applyBorder="1" applyAlignment="1" applyProtection="1">
      <alignment horizontal="right" indent="1"/>
      <protection locked="0"/>
    </xf>
    <xf numFmtId="0" fontId="0" fillId="33" borderId="45" xfId="0" applyFill="1" applyBorder="1" applyAlignment="1" applyProtection="1">
      <alignment horizontal="right" indent="1"/>
      <protection locked="0"/>
    </xf>
    <xf numFmtId="0" fontId="0" fillId="33" borderId="34" xfId="0" applyFill="1" applyBorder="1" applyAlignment="1" applyProtection="1">
      <alignment horizontal="right" indent="1"/>
      <protection locked="0"/>
    </xf>
    <xf numFmtId="0" fontId="1" fillId="33" borderId="19" xfId="0" applyFont="1" applyFill="1" applyBorder="1" applyAlignment="1" applyProtection="1">
      <alignment horizontal="right" indent="1"/>
      <protection/>
    </xf>
    <xf numFmtId="0" fontId="1" fillId="33" borderId="20" xfId="0" applyFont="1" applyFill="1" applyBorder="1" applyAlignment="1" applyProtection="1">
      <alignment horizontal="right" indent="1"/>
      <protection/>
    </xf>
    <xf numFmtId="0" fontId="13" fillId="33" borderId="46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 applyProtection="1">
      <alignment horizontal="left"/>
      <protection locked="0"/>
    </xf>
    <xf numFmtId="3" fontId="13" fillId="33" borderId="47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25" xfId="0" applyNumberFormat="1" applyFont="1" applyFill="1" applyBorder="1" applyAlignment="1" applyProtection="1">
      <alignment horizontal="right" indent="1"/>
      <protection locked="0"/>
    </xf>
    <xf numFmtId="3" fontId="1" fillId="33" borderId="15" xfId="0" applyNumberFormat="1" applyFont="1" applyFill="1" applyBorder="1" applyAlignment="1" applyProtection="1">
      <alignment horizontal="right" indent="1"/>
      <protection/>
    </xf>
    <xf numFmtId="3" fontId="2" fillId="33" borderId="33" xfId="0" applyNumberFormat="1" applyFont="1" applyFill="1" applyBorder="1" applyAlignment="1" applyProtection="1">
      <alignment horizontal="right" indent="1"/>
      <protection/>
    </xf>
    <xf numFmtId="3" fontId="0" fillId="33" borderId="33" xfId="0" applyNumberFormat="1" applyFont="1" applyFill="1" applyBorder="1" applyAlignment="1" applyProtection="1">
      <alignment horizontal="right" indent="1"/>
      <protection locked="0"/>
    </xf>
    <xf numFmtId="3" fontId="0" fillId="33" borderId="48" xfId="0" applyNumberFormat="1" applyFont="1" applyFill="1" applyBorder="1" applyAlignment="1" applyProtection="1">
      <alignment horizontal="right" indent="1"/>
      <protection locked="0"/>
    </xf>
    <xf numFmtId="3" fontId="2" fillId="33" borderId="33" xfId="0" applyNumberFormat="1" applyFont="1" applyFill="1" applyBorder="1" applyAlignment="1" applyProtection="1">
      <alignment horizontal="right" indent="1"/>
      <protection/>
    </xf>
    <xf numFmtId="3" fontId="3" fillId="33" borderId="12" xfId="0" applyNumberFormat="1" applyFont="1" applyFill="1" applyBorder="1" applyAlignment="1" applyProtection="1">
      <alignment horizontal="right" indent="1"/>
      <protection/>
    </xf>
    <xf numFmtId="3" fontId="0" fillId="33" borderId="43" xfId="0" applyNumberFormat="1" applyFont="1" applyFill="1" applyBorder="1" applyAlignment="1" applyProtection="1">
      <alignment horizontal="right" indent="1"/>
      <protection locked="0"/>
    </xf>
    <xf numFmtId="3" fontId="0" fillId="33" borderId="17" xfId="0" applyNumberFormat="1" applyFont="1" applyFill="1" applyBorder="1" applyAlignment="1" applyProtection="1">
      <alignment horizontal="right" indent="1"/>
      <protection locked="0"/>
    </xf>
    <xf numFmtId="3" fontId="0" fillId="33" borderId="44" xfId="0" applyNumberFormat="1" applyFont="1" applyFill="1" applyBorder="1" applyAlignment="1" applyProtection="1">
      <alignment horizontal="right" indent="1"/>
      <protection locked="0"/>
    </xf>
    <xf numFmtId="3" fontId="0" fillId="33" borderId="0" xfId="0" applyNumberFormat="1" applyFont="1" applyFill="1" applyBorder="1" applyAlignment="1" applyProtection="1">
      <alignment horizontal="center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2" fillId="33" borderId="49" xfId="0" applyNumberFormat="1" applyFont="1" applyFill="1" applyBorder="1" applyAlignment="1" applyProtection="1">
      <alignment horizontal="right" indent="1"/>
      <protection/>
    </xf>
    <xf numFmtId="3" fontId="0" fillId="33" borderId="22" xfId="0" applyNumberFormat="1" applyFont="1" applyFill="1" applyBorder="1" applyAlignment="1" applyProtection="1">
      <alignment horizontal="right" indent="1"/>
      <protection locked="0"/>
    </xf>
    <xf numFmtId="3" fontId="7" fillId="33" borderId="0" xfId="0" applyNumberFormat="1" applyFont="1" applyFill="1" applyAlignment="1" applyProtection="1">
      <alignment horizontal="left"/>
      <protection locked="0"/>
    </xf>
    <xf numFmtId="3" fontId="1" fillId="33" borderId="0" xfId="0" applyNumberFormat="1" applyFont="1" applyFill="1" applyAlignment="1" applyProtection="1">
      <alignment/>
      <protection locked="0"/>
    </xf>
    <xf numFmtId="3" fontId="0" fillId="33" borderId="30" xfId="0" applyNumberFormat="1" applyFont="1" applyFill="1" applyBorder="1" applyAlignment="1" applyProtection="1">
      <alignment horizontal="right" indent="1"/>
      <protection locked="0"/>
    </xf>
    <xf numFmtId="3" fontId="0" fillId="33" borderId="0" xfId="0" applyNumberFormat="1" applyFont="1" applyFill="1" applyBorder="1" applyAlignment="1" applyProtection="1">
      <alignment horizontal="right" indent="1"/>
      <protection locked="0"/>
    </xf>
    <xf numFmtId="3" fontId="0" fillId="33" borderId="50" xfId="0" applyNumberFormat="1" applyFont="1" applyFill="1" applyBorder="1" applyAlignment="1" applyProtection="1">
      <alignment horizontal="right" indent="1"/>
      <protection locked="0"/>
    </xf>
    <xf numFmtId="3" fontId="0" fillId="33" borderId="0" xfId="0" applyNumberFormat="1" applyFill="1" applyBorder="1" applyAlignment="1" applyProtection="1">
      <alignment horizontal="right" indent="1"/>
      <protection locked="0"/>
    </xf>
    <xf numFmtId="3" fontId="1" fillId="33" borderId="10" xfId="0" applyNumberFormat="1" applyFont="1" applyFill="1" applyBorder="1" applyAlignment="1" applyProtection="1">
      <alignment horizontal="right" indent="1"/>
      <protection/>
    </xf>
    <xf numFmtId="3" fontId="7" fillId="33" borderId="0" xfId="0" applyNumberFormat="1" applyFont="1" applyFill="1" applyAlignment="1" applyProtection="1">
      <alignment horizontal="left" vertical="center"/>
      <protection locked="0"/>
    </xf>
    <xf numFmtId="3" fontId="10" fillId="33" borderId="51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52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37" xfId="0" applyNumberFormat="1" applyFont="1" applyFill="1" applyBorder="1" applyAlignment="1" applyProtection="1">
      <alignment horizontal="right" indent="1"/>
      <protection locked="0"/>
    </xf>
    <xf numFmtId="3" fontId="0" fillId="33" borderId="38" xfId="0" applyNumberFormat="1" applyFont="1" applyFill="1" applyBorder="1" applyAlignment="1" applyProtection="1">
      <alignment horizontal="right" indent="1"/>
      <protection locked="0"/>
    </xf>
    <xf numFmtId="3" fontId="0" fillId="33" borderId="39" xfId="0" applyNumberFormat="1" applyFont="1" applyFill="1" applyBorder="1" applyAlignment="1" applyProtection="1">
      <alignment horizontal="right" indent="1"/>
      <protection locked="0"/>
    </xf>
    <xf numFmtId="3" fontId="1" fillId="33" borderId="35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>
      <alignment/>
    </xf>
    <xf numFmtId="4" fontId="1" fillId="33" borderId="1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3" fontId="2" fillId="33" borderId="53" xfId="0" applyNumberFormat="1" applyFont="1" applyFill="1" applyBorder="1" applyAlignment="1" applyProtection="1">
      <alignment horizontal="right" indent="1"/>
      <protection/>
    </xf>
    <xf numFmtId="3" fontId="0" fillId="33" borderId="54" xfId="0" applyNumberFormat="1" applyFont="1" applyFill="1" applyBorder="1" applyAlignment="1" applyProtection="1">
      <alignment horizontal="right" indent="1"/>
      <protection locked="0"/>
    </xf>
    <xf numFmtId="3" fontId="0" fillId="33" borderId="55" xfId="0" applyNumberFormat="1" applyFont="1" applyFill="1" applyBorder="1" applyAlignment="1" applyProtection="1">
      <alignment horizontal="right" indent="1"/>
      <protection locked="0"/>
    </xf>
    <xf numFmtId="3" fontId="0" fillId="33" borderId="56" xfId="0" applyNumberFormat="1" applyFont="1" applyFill="1" applyBorder="1" applyAlignment="1" applyProtection="1">
      <alignment horizontal="right" indent="1"/>
      <protection locked="0"/>
    </xf>
    <xf numFmtId="3" fontId="2" fillId="33" borderId="57" xfId="0" applyNumberFormat="1" applyFont="1" applyFill="1" applyBorder="1" applyAlignment="1" applyProtection="1">
      <alignment horizontal="right" indent="1"/>
      <protection/>
    </xf>
    <xf numFmtId="3" fontId="0" fillId="33" borderId="53" xfId="0" applyNumberFormat="1" applyFont="1" applyFill="1" applyBorder="1" applyAlignment="1" applyProtection="1">
      <alignment horizontal="right" indent="1"/>
      <protection locked="0"/>
    </xf>
    <xf numFmtId="3" fontId="0" fillId="33" borderId="58" xfId="0" applyNumberFormat="1" applyFont="1" applyFill="1" applyBorder="1" applyAlignment="1" applyProtection="1">
      <alignment horizontal="right" indent="1"/>
      <protection locked="0"/>
    </xf>
    <xf numFmtId="3" fontId="2" fillId="33" borderId="53" xfId="0" applyNumberFormat="1" applyFont="1" applyFill="1" applyBorder="1" applyAlignment="1" applyProtection="1">
      <alignment horizontal="right" indent="1"/>
      <protection/>
    </xf>
    <xf numFmtId="0" fontId="0" fillId="0" borderId="15" xfId="0" applyBorder="1" applyAlignment="1" applyProtection="1">
      <alignment horizontal="right" indent="1"/>
      <protection locked="0"/>
    </xf>
    <xf numFmtId="0" fontId="0" fillId="0" borderId="16" xfId="0" applyBorder="1" applyAlignment="1" applyProtection="1">
      <alignment horizontal="right" indent="1"/>
      <protection locked="0"/>
    </xf>
    <xf numFmtId="0" fontId="0" fillId="0" borderId="59" xfId="0" applyBorder="1" applyAlignment="1">
      <alignment/>
    </xf>
    <xf numFmtId="0" fontId="0" fillId="0" borderId="38" xfId="0" applyBorder="1" applyAlignment="1">
      <alignment/>
    </xf>
    <xf numFmtId="0" fontId="0" fillId="0" borderId="60" xfId="0" applyBorder="1" applyAlignment="1">
      <alignment/>
    </xf>
    <xf numFmtId="3" fontId="0" fillId="34" borderId="40" xfId="0" applyNumberFormat="1" applyFill="1" applyBorder="1" applyAlignment="1" applyProtection="1">
      <alignment/>
      <protection locked="0"/>
    </xf>
    <xf numFmtId="3" fontId="0" fillId="34" borderId="29" xfId="0" applyNumberFormat="1" applyFill="1" applyBorder="1" applyAlignment="1" applyProtection="1">
      <alignment/>
      <protection locked="0"/>
    </xf>
    <xf numFmtId="3" fontId="0" fillId="34" borderId="31" xfId="0" applyNumberFormat="1" applyFill="1" applyBorder="1" applyAlignment="1" applyProtection="1">
      <alignment/>
      <protection locked="0"/>
    </xf>
    <xf numFmtId="3" fontId="0" fillId="34" borderId="34" xfId="0" applyNumberFormat="1" applyFill="1" applyBorder="1" applyAlignment="1" applyProtection="1">
      <alignment/>
      <protection locked="0"/>
    </xf>
    <xf numFmtId="3" fontId="0" fillId="34" borderId="34" xfId="0" applyNumberFormat="1" applyFont="1" applyFill="1" applyBorder="1" applyAlignment="1" applyProtection="1">
      <alignment wrapText="1"/>
      <protection locked="0"/>
    </xf>
    <xf numFmtId="3" fontId="1" fillId="34" borderId="23" xfId="0" applyNumberFormat="1" applyFont="1" applyFill="1" applyBorder="1" applyAlignment="1" applyProtection="1">
      <alignment horizontal="right"/>
      <protection/>
    </xf>
    <xf numFmtId="3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 horizontal="right" indent="1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3" fontId="1" fillId="33" borderId="0" xfId="0" applyNumberFormat="1" applyFont="1" applyFill="1" applyBorder="1" applyAlignment="1" applyProtection="1">
      <alignment horizontal="right" indent="1"/>
      <protection locked="0"/>
    </xf>
    <xf numFmtId="3" fontId="0" fillId="34" borderId="29" xfId="0" applyNumberFormat="1" applyFont="1" applyFill="1" applyBorder="1" applyAlignment="1" applyProtection="1">
      <alignment wrapText="1"/>
      <protection locked="0"/>
    </xf>
    <xf numFmtId="2" fontId="0" fillId="34" borderId="13" xfId="0" applyNumberFormat="1" applyFill="1" applyBorder="1" applyAlignment="1" applyProtection="1">
      <alignment/>
      <protection/>
    </xf>
    <xf numFmtId="3" fontId="1" fillId="34" borderId="2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3" fontId="0" fillId="33" borderId="0" xfId="0" applyNumberFormat="1" applyFont="1" applyFill="1" applyAlignment="1" applyProtection="1">
      <alignment/>
      <protection locked="0"/>
    </xf>
    <xf numFmtId="1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3" borderId="38" xfId="0" applyNumberFormat="1" applyFill="1" applyBorder="1" applyAlignment="1" applyProtection="1">
      <alignment/>
      <protection locked="0"/>
    </xf>
    <xf numFmtId="172" fontId="0" fillId="33" borderId="0" xfId="0" applyNumberFormat="1" applyFill="1" applyBorder="1" applyAlignment="1" applyProtection="1">
      <alignment/>
      <protection locked="0"/>
    </xf>
    <xf numFmtId="4" fontId="0" fillId="33" borderId="37" xfId="0" applyNumberFormat="1" applyFill="1" applyBorder="1" applyAlignment="1" applyProtection="1">
      <alignment/>
      <protection locked="0"/>
    </xf>
    <xf numFmtId="3" fontId="2" fillId="33" borderId="25" xfId="0" applyNumberFormat="1" applyFont="1" applyFill="1" applyBorder="1" applyAlignment="1" applyProtection="1">
      <alignment horizontal="right" indent="1"/>
      <protection/>
    </xf>
    <xf numFmtId="3" fontId="0" fillId="33" borderId="11" xfId="0" applyNumberFormat="1" applyFont="1" applyFill="1" applyBorder="1" applyAlignment="1" applyProtection="1">
      <alignment horizontal="left"/>
      <protection locked="0"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35" fillId="33" borderId="0" xfId="0" applyFont="1" applyFill="1" applyAlignment="1">
      <alignment/>
    </xf>
    <xf numFmtId="4" fontId="5" fillId="33" borderId="23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6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0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ill="1" applyBorder="1" applyAlignment="1" applyProtection="1">
      <alignment/>
      <protection locked="0"/>
    </xf>
    <xf numFmtId="4" fontId="0" fillId="33" borderId="61" xfId="0" applyNumberFormat="1" applyFill="1" applyBorder="1" applyAlignment="1" applyProtection="1">
      <alignment/>
      <protection locked="0"/>
    </xf>
    <xf numFmtId="3" fontId="1" fillId="33" borderId="0" xfId="0" applyNumberFormat="1" applyFont="1" applyFill="1" applyBorder="1" applyAlignment="1" applyProtection="1">
      <alignment horizontal="right"/>
      <protection/>
    </xf>
    <xf numFmtId="4" fontId="5" fillId="33" borderId="19" xfId="0" applyNumberFormat="1" applyFont="1" applyFill="1" applyBorder="1" applyAlignment="1" applyProtection="1">
      <alignment horizontal="center" vertical="center"/>
      <protection locked="0"/>
    </xf>
    <xf numFmtId="4" fontId="6" fillId="33" borderId="10" xfId="0" applyNumberFormat="1" applyFont="1" applyFill="1" applyBorder="1" applyAlignment="1" applyProtection="1">
      <alignment horizontal="center" vertical="center"/>
      <protection locked="0"/>
    </xf>
    <xf numFmtId="3" fontId="2" fillId="33" borderId="42" xfId="0" applyNumberFormat="1" applyFont="1" applyFill="1" applyBorder="1" applyAlignment="1" applyProtection="1">
      <alignment horizontal="right" indent="1"/>
      <protection/>
    </xf>
    <xf numFmtId="3" fontId="2" fillId="33" borderId="62" xfId="0" applyNumberFormat="1" applyFont="1" applyFill="1" applyBorder="1" applyAlignment="1" applyProtection="1">
      <alignment horizontal="right" indent="1"/>
      <protection/>
    </xf>
    <xf numFmtId="3" fontId="2" fillId="33" borderId="26" xfId="0" applyNumberFormat="1" applyFont="1" applyFill="1" applyBorder="1" applyAlignment="1" applyProtection="1">
      <alignment horizontal="right" indent="1"/>
      <protection/>
    </xf>
    <xf numFmtId="3" fontId="1" fillId="33" borderId="13" xfId="0" applyNumberFormat="1" applyFont="1" applyFill="1" applyBorder="1" applyAlignment="1" applyProtection="1">
      <alignment horizontal="right" indent="1"/>
      <protection/>
    </xf>
    <xf numFmtId="3" fontId="0" fillId="33" borderId="0" xfId="0" applyNumberFormat="1" applyFont="1" applyFill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 applyProtection="1">
      <alignment horizontal="right"/>
      <protection locked="0"/>
    </xf>
    <xf numFmtId="3" fontId="0" fillId="33" borderId="0" xfId="0" applyNumberFormat="1" applyFont="1" applyFill="1" applyAlignment="1" applyProtection="1">
      <alignment horizontal="left"/>
      <protection locked="0"/>
    </xf>
    <xf numFmtId="3" fontId="0" fillId="33" borderId="28" xfId="0" applyNumberFormat="1" applyFont="1" applyFill="1" applyBorder="1" applyAlignment="1" applyProtection="1">
      <alignment horizontal="right" indent="1"/>
      <protection locked="0"/>
    </xf>
    <xf numFmtId="3" fontId="0" fillId="33" borderId="0" xfId="0" applyNumberFormat="1" applyFont="1" applyFill="1" applyAlignment="1" applyProtection="1">
      <alignment horizontal="left"/>
      <protection locked="0"/>
    </xf>
    <xf numFmtId="0" fontId="25" fillId="33" borderId="0" xfId="0" applyFont="1" applyFill="1" applyBorder="1" applyAlignment="1">
      <alignment/>
    </xf>
    <xf numFmtId="0" fontId="33" fillId="33" borderId="0" xfId="0" applyFont="1" applyFill="1" applyAlignment="1">
      <alignment horizontal="left" vertical="center" wrapText="1"/>
    </xf>
    <xf numFmtId="0" fontId="34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 indent="1"/>
    </xf>
    <xf numFmtId="0" fontId="9" fillId="33" borderId="0" xfId="0" applyFont="1" applyFill="1" applyAlignment="1">
      <alignment horizontal="left" vertical="center" indent="1"/>
    </xf>
    <xf numFmtId="0" fontId="4" fillId="33" borderId="0" xfId="0" applyFont="1" applyFill="1" applyAlignment="1">
      <alignment horizontal="left" vertical="center" indent="1"/>
    </xf>
    <xf numFmtId="49" fontId="25" fillId="33" borderId="63" xfId="0" applyNumberFormat="1" applyFont="1" applyFill="1" applyBorder="1" applyAlignment="1">
      <alignment horizontal="left" vertical="center" indent="1"/>
    </xf>
    <xf numFmtId="0" fontId="4" fillId="33" borderId="63" xfId="0" applyFont="1" applyFill="1" applyBorder="1" applyAlignment="1">
      <alignment horizontal="left" vertical="center" indent="1"/>
    </xf>
    <xf numFmtId="0" fontId="25" fillId="33" borderId="63" xfId="0" applyFont="1" applyFill="1" applyBorder="1" applyAlignment="1">
      <alignment horizontal="left" vertical="center" indent="1"/>
    </xf>
    <xf numFmtId="0" fontId="6" fillId="33" borderId="63" xfId="0" applyFont="1" applyFill="1" applyBorder="1" applyAlignment="1">
      <alignment horizontal="left" vertical="center" indent="1"/>
    </xf>
    <xf numFmtId="3" fontId="7" fillId="33" borderId="0" xfId="0" applyNumberFormat="1" applyFont="1" applyFill="1" applyBorder="1" applyAlignment="1" applyProtection="1">
      <alignment horizontal="right" indent="1"/>
      <protection/>
    </xf>
    <xf numFmtId="3" fontId="1" fillId="33" borderId="0" xfId="0" applyNumberFormat="1" applyFont="1" applyFill="1" applyBorder="1" applyAlignment="1" applyProtection="1">
      <alignment horizontal="right" indent="1"/>
      <protection/>
    </xf>
    <xf numFmtId="0" fontId="1" fillId="33" borderId="0" xfId="0" applyFont="1" applyFill="1" applyBorder="1" applyAlignment="1" applyProtection="1">
      <alignment horizontal="right" indent="1"/>
      <protection/>
    </xf>
    <xf numFmtId="0" fontId="4" fillId="33" borderId="0" xfId="0" applyFont="1" applyFill="1" applyBorder="1" applyAlignment="1">
      <alignment horizontal="left" vertical="center" indent="1"/>
    </xf>
    <xf numFmtId="0" fontId="34" fillId="33" borderId="64" xfId="0" applyFont="1" applyFill="1" applyBorder="1" applyAlignment="1">
      <alignment horizontal="left" vertical="center" wrapText="1"/>
    </xf>
    <xf numFmtId="4" fontId="0" fillId="33" borderId="0" xfId="0" applyNumberFormat="1" applyFont="1" applyFill="1" applyBorder="1" applyAlignment="1" applyProtection="1">
      <alignment horizontal="centerContinuous" vertical="center"/>
      <protection locked="0"/>
    </xf>
    <xf numFmtId="4" fontId="6" fillId="33" borderId="0" xfId="0" applyNumberFormat="1" applyFont="1" applyFill="1" applyBorder="1" applyAlignment="1" applyProtection="1">
      <alignment horizontal="centerContinuous" vertical="justify"/>
      <protection locked="0"/>
    </xf>
    <xf numFmtId="172" fontId="6" fillId="33" borderId="0" xfId="0" applyNumberFormat="1" applyFont="1" applyFill="1" applyBorder="1" applyAlignment="1" applyProtection="1">
      <alignment horizontal="center"/>
      <protection locked="0"/>
    </xf>
    <xf numFmtId="4" fontId="6" fillId="33" borderId="0" xfId="0" applyNumberFormat="1" applyFont="1" applyFill="1" applyBorder="1" applyAlignment="1" applyProtection="1">
      <alignment horizontal="centerContinuous" vertical="center"/>
      <protection locked="0"/>
    </xf>
    <xf numFmtId="172" fontId="6" fillId="33" borderId="0" xfId="0" applyNumberFormat="1" applyFont="1" applyFill="1" applyBorder="1" applyAlignment="1" applyProtection="1">
      <alignment horizontal="centerContinuous" vertical="center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172" fontId="0" fillId="33" borderId="0" xfId="0" applyNumberFormat="1" applyFont="1" applyFill="1" applyBorder="1" applyAlignment="1" applyProtection="1">
      <alignment horizontal="right" indent="1"/>
      <protection/>
    </xf>
    <xf numFmtId="3" fontId="0" fillId="33" borderId="0" xfId="0" applyNumberFormat="1" applyFont="1" applyFill="1" applyBorder="1" applyAlignment="1" applyProtection="1">
      <alignment/>
      <protection locked="0"/>
    </xf>
    <xf numFmtId="4" fontId="6" fillId="33" borderId="0" xfId="0" applyNumberFormat="1" applyFont="1" applyFill="1" applyBorder="1" applyAlignment="1" applyProtection="1">
      <alignment horizontal="right"/>
      <protection locked="0"/>
    </xf>
    <xf numFmtId="4" fontId="1" fillId="33" borderId="0" xfId="0" applyNumberFormat="1" applyFont="1" applyFill="1" applyBorder="1" applyAlignment="1" applyProtection="1">
      <alignment/>
      <protection locked="0"/>
    </xf>
    <xf numFmtId="3" fontId="1" fillId="33" borderId="0" xfId="0" applyNumberFormat="1" applyFont="1" applyFill="1" applyBorder="1" applyAlignment="1" applyProtection="1">
      <alignment horizontal="right"/>
      <protection/>
    </xf>
    <xf numFmtId="172" fontId="1" fillId="33" borderId="0" xfId="0" applyNumberFormat="1" applyFont="1" applyFill="1" applyBorder="1" applyAlignment="1" applyProtection="1">
      <alignment horizontal="center"/>
      <protection/>
    </xf>
    <xf numFmtId="4" fontId="1" fillId="33" borderId="0" xfId="0" applyNumberFormat="1" applyFont="1" applyFill="1" applyBorder="1" applyAlignment="1" applyProtection="1">
      <alignment/>
      <protection locked="0"/>
    </xf>
    <xf numFmtId="4" fontId="6" fillId="33" borderId="35" xfId="0" applyNumberFormat="1" applyFont="1" applyFill="1" applyBorder="1" applyAlignment="1" applyProtection="1">
      <alignment horizontal="center"/>
      <protection locked="0"/>
    </xf>
    <xf numFmtId="3" fontId="0" fillId="33" borderId="26" xfId="0" applyNumberFormat="1" applyFont="1" applyFill="1" applyBorder="1" applyAlignment="1" applyProtection="1">
      <alignment horizontal="right" indent="1"/>
      <protection/>
    </xf>
    <xf numFmtId="3" fontId="0" fillId="33" borderId="38" xfId="0" applyNumberFormat="1" applyFont="1" applyFill="1" applyBorder="1" applyAlignment="1" applyProtection="1">
      <alignment horizontal="right" indent="1"/>
      <protection/>
    </xf>
    <xf numFmtId="3" fontId="1" fillId="33" borderId="13" xfId="0" applyNumberFormat="1" applyFont="1" applyFill="1" applyBorder="1" applyAlignment="1" applyProtection="1">
      <alignment horizontal="right" indent="1"/>
      <protection locked="0"/>
    </xf>
    <xf numFmtId="3" fontId="0" fillId="33" borderId="31" xfId="0" applyNumberFormat="1" applyFont="1" applyFill="1" applyBorder="1" applyAlignment="1" applyProtection="1">
      <alignment horizontal="right" indent="1"/>
      <protection/>
    </xf>
    <xf numFmtId="3" fontId="0" fillId="33" borderId="32" xfId="0" applyNumberFormat="1" applyFont="1" applyFill="1" applyBorder="1" applyAlignment="1" applyProtection="1">
      <alignment horizontal="right" indent="1"/>
      <protection locked="0"/>
    </xf>
    <xf numFmtId="3" fontId="1" fillId="33" borderId="14" xfId="0" applyNumberFormat="1" applyFont="1" applyFill="1" applyBorder="1" applyAlignment="1" applyProtection="1">
      <alignment horizontal="right" indent="1"/>
      <protection/>
    </xf>
    <xf numFmtId="3" fontId="1" fillId="33" borderId="19" xfId="0" applyNumberFormat="1" applyFont="1" applyFill="1" applyBorder="1" applyAlignment="1" applyProtection="1">
      <alignment horizontal="right" indent="1"/>
      <protection/>
    </xf>
    <xf numFmtId="3" fontId="1" fillId="33" borderId="20" xfId="0" applyNumberFormat="1" applyFont="1" applyFill="1" applyBorder="1" applyAlignment="1" applyProtection="1">
      <alignment horizontal="right" indent="1"/>
      <protection/>
    </xf>
    <xf numFmtId="3" fontId="1" fillId="33" borderId="35" xfId="0" applyNumberFormat="1" applyFont="1" applyFill="1" applyBorder="1" applyAlignment="1" applyProtection="1">
      <alignment horizontal="right" indent="1"/>
      <protection/>
    </xf>
    <xf numFmtId="3" fontId="1" fillId="33" borderId="10" xfId="0" applyNumberFormat="1" applyFont="1" applyFill="1" applyBorder="1" applyAlignment="1" applyProtection="1">
      <alignment horizontal="right" indent="1"/>
      <protection/>
    </xf>
    <xf numFmtId="4" fontId="0" fillId="33" borderId="0" xfId="0" applyNumberFormat="1" applyFill="1" applyBorder="1" applyAlignment="1" applyProtection="1">
      <alignment horizontal="centerContinuous" vertical="center"/>
      <protection locked="0"/>
    </xf>
    <xf numFmtId="172" fontId="1" fillId="33" borderId="0" xfId="0" applyNumberFormat="1" applyFont="1" applyFill="1" applyBorder="1" applyAlignment="1" applyProtection="1">
      <alignment/>
      <protection locked="0"/>
    </xf>
    <xf numFmtId="4" fontId="15" fillId="33" borderId="0" xfId="0" applyNumberFormat="1" applyFont="1" applyFill="1" applyBorder="1" applyAlignment="1" applyProtection="1">
      <alignment horizontal="center" vertical="center" wrapText="1"/>
      <protection locked="0"/>
    </xf>
    <xf numFmtId="172" fontId="1" fillId="33" borderId="0" xfId="0" applyNumberFormat="1" applyFont="1" applyFill="1" applyBorder="1" applyAlignment="1" applyProtection="1">
      <alignment horizontal="center"/>
      <protection/>
    </xf>
    <xf numFmtId="4" fontId="19" fillId="33" borderId="0" xfId="0" applyNumberFormat="1" applyFont="1" applyFill="1" applyBorder="1" applyAlignment="1" applyProtection="1">
      <alignment horizontal="justify" vertical="top" wrapText="1"/>
      <protection locked="0"/>
    </xf>
    <xf numFmtId="4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5" xfId="0" applyNumberFormat="1" applyFont="1" applyFill="1" applyBorder="1" applyAlignment="1" applyProtection="1">
      <alignment horizontal="centerContinuous" vertical="center"/>
      <protection locked="0"/>
    </xf>
    <xf numFmtId="3" fontId="1" fillId="33" borderId="23" xfId="0" applyNumberFormat="1" applyFont="1" applyFill="1" applyBorder="1" applyAlignment="1" applyProtection="1">
      <alignment horizontal="right" indent="1"/>
      <protection/>
    </xf>
    <xf numFmtId="4" fontId="6" fillId="33" borderId="14" xfId="0" applyNumberFormat="1" applyFont="1" applyFill="1" applyBorder="1" applyAlignment="1" applyProtection="1">
      <alignment horizontal="center" vertical="center"/>
      <protection locked="0"/>
    </xf>
    <xf numFmtId="4" fontId="6" fillId="33" borderId="20" xfId="0" applyNumberFormat="1" applyFon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/>
      <protection locked="0"/>
    </xf>
    <xf numFmtId="3" fontId="0" fillId="33" borderId="38" xfId="0" applyNumberFormat="1" applyFill="1" applyBorder="1" applyAlignment="1" applyProtection="1">
      <alignment horizontal="right" indent="1"/>
      <protection locked="0"/>
    </xf>
    <xf numFmtId="3" fontId="5" fillId="33" borderId="39" xfId="0" applyNumberFormat="1" applyFont="1" applyFill="1" applyBorder="1" applyAlignment="1" applyProtection="1">
      <alignment horizontal="right" indent="1"/>
      <protection locked="0"/>
    </xf>
    <xf numFmtId="3" fontId="12" fillId="33" borderId="35" xfId="0" applyNumberFormat="1" applyFont="1" applyFill="1" applyBorder="1" applyAlignment="1" applyProtection="1">
      <alignment horizontal="right" indent="1"/>
      <protection locked="0"/>
    </xf>
    <xf numFmtId="3" fontId="0" fillId="33" borderId="37" xfId="0" applyNumberFormat="1" applyFill="1" applyBorder="1" applyAlignment="1" applyProtection="1">
      <alignment horizontal="right" indent="1"/>
      <protection locked="0"/>
    </xf>
    <xf numFmtId="3" fontId="0" fillId="33" borderId="44" xfId="0" applyNumberFormat="1" applyFill="1" applyBorder="1" applyAlignment="1" applyProtection="1">
      <alignment horizontal="right" indent="1"/>
      <protection locked="0"/>
    </xf>
    <xf numFmtId="3" fontId="0" fillId="33" borderId="48" xfId="0" applyNumberFormat="1" applyFill="1" applyBorder="1" applyAlignment="1" applyProtection="1">
      <alignment horizontal="right" indent="1"/>
      <protection locked="0"/>
    </xf>
    <xf numFmtId="3" fontId="1" fillId="33" borderId="19" xfId="0" applyNumberFormat="1" applyFont="1" applyFill="1" applyBorder="1" applyAlignment="1" applyProtection="1">
      <alignment horizontal="right" indent="1"/>
      <protection locked="0"/>
    </xf>
    <xf numFmtId="3" fontId="0" fillId="33" borderId="13" xfId="0" applyNumberFormat="1" applyFill="1" applyBorder="1" applyAlignment="1" applyProtection="1">
      <alignment horizontal="right" indent="1"/>
      <protection locked="0"/>
    </xf>
    <xf numFmtId="4" fontId="0" fillId="33" borderId="17" xfId="0" applyNumberFormat="1" applyFill="1" applyBorder="1" applyAlignment="1" applyProtection="1">
      <alignment/>
      <protection locked="0"/>
    </xf>
    <xf numFmtId="4" fontId="0" fillId="33" borderId="20" xfId="0" applyNumberFormat="1" applyFill="1" applyBorder="1" applyAlignment="1" applyProtection="1">
      <alignment horizontal="center"/>
      <protection locked="0"/>
    </xf>
    <xf numFmtId="4" fontId="6" fillId="33" borderId="19" xfId="0" applyNumberFormat="1" applyFon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172" fontId="26" fillId="33" borderId="35" xfId="0" applyNumberFormat="1" applyFont="1" applyFill="1" applyBorder="1" applyAlignment="1" applyProtection="1">
      <alignment horizontal="left"/>
      <protection locked="0"/>
    </xf>
    <xf numFmtId="3" fontId="10" fillId="33" borderId="45" xfId="0" applyNumberFormat="1" applyFont="1" applyFill="1" applyBorder="1" applyAlignment="1" applyProtection="1">
      <alignment horizontal="center" vertical="center" wrapText="1"/>
      <protection locked="0"/>
    </xf>
    <xf numFmtId="3" fontId="12" fillId="33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3" fontId="0" fillId="33" borderId="44" xfId="0" applyNumberFormat="1" applyFont="1" applyFill="1" applyBorder="1" applyAlignment="1" applyProtection="1">
      <alignment horizontal="right" vertical="center" indent="1"/>
      <protection locked="0"/>
    </xf>
    <xf numFmtId="3" fontId="10" fillId="33" borderId="25" xfId="0" applyNumberFormat="1" applyFont="1" applyFill="1" applyBorder="1" applyAlignment="1" applyProtection="1">
      <alignment horizontal="centerContinuous" vertical="center" wrapText="1"/>
      <protection locked="0"/>
    </xf>
    <xf numFmtId="3" fontId="10" fillId="33" borderId="57" xfId="0" applyNumberFormat="1" applyFont="1" applyFill="1" applyBorder="1" applyAlignment="1" applyProtection="1">
      <alignment horizontal="centerContinuous" vertical="center" wrapText="1"/>
      <protection locked="0"/>
    </xf>
    <xf numFmtId="3" fontId="10" fillId="33" borderId="54" xfId="0" applyNumberFormat="1" applyFont="1" applyFill="1" applyBorder="1" applyAlignment="1" applyProtection="1">
      <alignment horizontal="centerContinuous" vertical="center" wrapText="1"/>
      <protection locked="0"/>
    </xf>
    <xf numFmtId="3" fontId="10" fillId="33" borderId="49" xfId="0" applyNumberFormat="1" applyFont="1" applyFill="1" applyBorder="1" applyAlignment="1" applyProtection="1">
      <alignment horizontal="centerContinuous" vertical="center" wrapText="1"/>
      <protection locked="0"/>
    </xf>
    <xf numFmtId="3" fontId="0" fillId="33" borderId="10" xfId="0" applyNumberFormat="1" applyFont="1" applyFill="1" applyBorder="1" applyAlignment="1" applyProtection="1">
      <alignment horizontal="left"/>
      <protection locked="0"/>
    </xf>
    <xf numFmtId="3" fontId="10" fillId="33" borderId="65" xfId="0" applyNumberFormat="1" applyFont="1" applyFill="1" applyBorder="1" applyAlignment="1" applyProtection="1">
      <alignment horizontal="centerContinuous" vertical="center" wrapText="1"/>
      <protection locked="0"/>
    </xf>
    <xf numFmtId="3" fontId="0" fillId="33" borderId="43" xfId="0" applyNumberFormat="1" applyFont="1" applyFill="1" applyBorder="1" applyAlignment="1" applyProtection="1">
      <alignment horizontal="right" vertical="center" indent="1"/>
      <protection locked="0"/>
    </xf>
    <xf numFmtId="0" fontId="7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10" fillId="33" borderId="35" xfId="0" applyFont="1" applyFill="1" applyBorder="1" applyAlignment="1">
      <alignment horizontal="center" vertical="center" wrapText="1"/>
    </xf>
    <xf numFmtId="0" fontId="0" fillId="33" borderId="55" xfId="0" applyFont="1" applyFill="1" applyBorder="1" applyAlignment="1" applyProtection="1">
      <alignment horizontal="right" indent="1"/>
      <protection locked="0"/>
    </xf>
    <xf numFmtId="0" fontId="0" fillId="33" borderId="56" xfId="0" applyFont="1" applyFill="1" applyBorder="1" applyAlignment="1" applyProtection="1">
      <alignment horizontal="right" indent="1"/>
      <protection locked="0"/>
    </xf>
    <xf numFmtId="0" fontId="0" fillId="33" borderId="53" xfId="0" applyFont="1" applyFill="1" applyBorder="1" applyAlignment="1" applyProtection="1">
      <alignment horizontal="right" indent="1"/>
      <protection locked="0"/>
    </xf>
    <xf numFmtId="0" fontId="1" fillId="33" borderId="66" xfId="0" applyFont="1" applyFill="1" applyBorder="1" applyAlignment="1" applyProtection="1">
      <alignment horizontal="right" indent="1"/>
      <protection/>
    </xf>
    <xf numFmtId="0" fontId="10" fillId="33" borderId="20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 applyProtection="1">
      <alignment horizontal="right" indent="1"/>
      <protection locked="0"/>
    </xf>
    <xf numFmtId="0" fontId="0" fillId="33" borderId="29" xfId="0" applyFont="1" applyFill="1" applyBorder="1" applyAlignment="1" applyProtection="1">
      <alignment horizontal="right" indent="1"/>
      <protection locked="0"/>
    </xf>
    <xf numFmtId="0" fontId="0" fillId="33" borderId="30" xfId="0" applyFont="1" applyFill="1" applyBorder="1" applyAlignment="1" applyProtection="1">
      <alignment horizontal="right" indent="1"/>
      <protection locked="0"/>
    </xf>
    <xf numFmtId="0" fontId="0" fillId="33" borderId="31" xfId="0" applyFont="1" applyFill="1" applyBorder="1" applyAlignment="1" applyProtection="1">
      <alignment horizontal="right" indent="1"/>
      <protection locked="0"/>
    </xf>
    <xf numFmtId="0" fontId="0" fillId="33" borderId="32" xfId="0" applyFont="1" applyFill="1" applyBorder="1" applyAlignment="1" applyProtection="1">
      <alignment horizontal="right" indent="1"/>
      <protection locked="0"/>
    </xf>
    <xf numFmtId="0" fontId="0" fillId="33" borderId="34" xfId="0" applyFont="1" applyFill="1" applyBorder="1" applyAlignment="1" applyProtection="1">
      <alignment horizontal="right" indent="1"/>
      <protection locked="0"/>
    </xf>
    <xf numFmtId="0" fontId="10" fillId="33" borderId="19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 applyProtection="1">
      <alignment horizontal="right" indent="1"/>
      <protection locked="0"/>
    </xf>
    <xf numFmtId="0" fontId="0" fillId="33" borderId="44" xfId="0" applyFont="1" applyFill="1" applyBorder="1" applyAlignment="1" applyProtection="1">
      <alignment horizontal="right" indent="1"/>
      <protection locked="0"/>
    </xf>
    <xf numFmtId="0" fontId="0" fillId="33" borderId="48" xfId="0" applyFont="1" applyFill="1" applyBorder="1" applyAlignment="1" applyProtection="1">
      <alignment horizontal="right" indent="1"/>
      <protection locked="0"/>
    </xf>
    <xf numFmtId="0" fontId="0" fillId="33" borderId="55" xfId="0" applyFill="1" applyBorder="1" applyAlignment="1" applyProtection="1">
      <alignment horizontal="right" indent="1"/>
      <protection locked="0"/>
    </xf>
    <xf numFmtId="0" fontId="0" fillId="33" borderId="56" xfId="0" applyFill="1" applyBorder="1" applyAlignment="1" applyProtection="1">
      <alignment horizontal="right" indent="1"/>
      <protection locked="0"/>
    </xf>
    <xf numFmtId="0" fontId="10" fillId="33" borderId="56" xfId="0" applyFont="1" applyFill="1" applyBorder="1" applyAlignment="1" applyProtection="1">
      <alignment horizontal="right" indent="1"/>
      <protection locked="0"/>
    </xf>
    <xf numFmtId="0" fontId="0" fillId="33" borderId="53" xfId="0" applyFill="1" applyBorder="1" applyAlignment="1" applyProtection="1">
      <alignment horizontal="right" indent="1"/>
      <protection locked="0"/>
    </xf>
    <xf numFmtId="0" fontId="0" fillId="33" borderId="27" xfId="0" applyFill="1" applyBorder="1" applyAlignment="1" applyProtection="1">
      <alignment horizontal="right" indent="1"/>
      <protection locked="0"/>
    </xf>
    <xf numFmtId="0" fontId="0" fillId="33" borderId="30" xfId="0" applyFill="1" applyBorder="1" applyAlignment="1" applyProtection="1">
      <alignment horizontal="right" indent="1"/>
      <protection locked="0"/>
    </xf>
    <xf numFmtId="0" fontId="0" fillId="33" borderId="32" xfId="0" applyFill="1" applyBorder="1" applyAlignment="1" applyProtection="1">
      <alignment horizontal="right" indent="1"/>
      <protection locked="0"/>
    </xf>
    <xf numFmtId="0" fontId="92" fillId="33" borderId="0" xfId="0" applyFont="1" applyFill="1" applyAlignment="1">
      <alignment/>
    </xf>
    <xf numFmtId="0" fontId="4" fillId="33" borderId="63" xfId="0" applyFont="1" applyFill="1" applyBorder="1" applyAlignment="1">
      <alignment/>
    </xf>
    <xf numFmtId="0" fontId="4" fillId="35" borderId="0" xfId="0" applyFont="1" applyFill="1" applyAlignment="1">
      <alignment horizontal="left" vertical="center" wrapText="1"/>
    </xf>
    <xf numFmtId="3" fontId="10" fillId="33" borderId="57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0" xfId="0" applyNumberForma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 applyProtection="1">
      <alignment horizontal="left"/>
      <protection locked="0"/>
    </xf>
    <xf numFmtId="3" fontId="1" fillId="33" borderId="14" xfId="0" applyNumberFormat="1" applyFont="1" applyFill="1" applyBorder="1" applyAlignment="1" applyProtection="1">
      <alignment horizontal="right" vertical="center" indent="1"/>
      <protection locked="0"/>
    </xf>
    <xf numFmtId="3" fontId="1" fillId="33" borderId="19" xfId="0" applyNumberFormat="1" applyFont="1" applyFill="1" applyBorder="1" applyAlignment="1" applyProtection="1">
      <alignment horizontal="right" vertical="center" indent="1"/>
      <protection locked="0"/>
    </xf>
    <xf numFmtId="3" fontId="1" fillId="35" borderId="36" xfId="0" applyNumberFormat="1" applyFont="1" applyFill="1" applyBorder="1" applyAlignment="1" applyProtection="1">
      <alignment horizontal="right" indent="1"/>
      <protection/>
    </xf>
    <xf numFmtId="3" fontId="0" fillId="33" borderId="48" xfId="0" applyNumberFormat="1" applyFont="1" applyFill="1" applyBorder="1" applyAlignment="1" applyProtection="1">
      <alignment horizontal="right" vertical="center" indent="1"/>
      <protection locked="0"/>
    </xf>
    <xf numFmtId="3" fontId="1" fillId="33" borderId="28" xfId="0" applyNumberFormat="1" applyFont="1" applyFill="1" applyBorder="1" applyAlignment="1" applyProtection="1">
      <alignment horizontal="right" indent="1"/>
      <protection locked="0"/>
    </xf>
    <xf numFmtId="3" fontId="1" fillId="33" borderId="29" xfId="0" applyNumberFormat="1" applyFont="1" applyFill="1" applyBorder="1" applyAlignment="1" applyProtection="1">
      <alignment horizontal="right" indent="1"/>
      <protection locked="0"/>
    </xf>
    <xf numFmtId="3" fontId="13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5" xfId="0" applyFont="1" applyFill="1" applyBorder="1" applyAlignment="1">
      <alignment/>
    </xf>
    <xf numFmtId="4" fontId="6" fillId="33" borderId="67" xfId="0" applyNumberFormat="1" applyFont="1" applyFill="1" applyBorder="1" applyAlignment="1" applyProtection="1">
      <alignment horizontal="center"/>
      <protection locked="0"/>
    </xf>
    <xf numFmtId="4" fontId="6" fillId="33" borderId="47" xfId="0" applyNumberFormat="1" applyFont="1" applyFill="1" applyBorder="1" applyAlignment="1" applyProtection="1">
      <alignment horizontal="center"/>
      <protection locked="0"/>
    </xf>
    <xf numFmtId="3" fontId="0" fillId="33" borderId="15" xfId="0" applyNumberFormat="1" applyFont="1" applyFill="1" applyBorder="1" applyAlignment="1" applyProtection="1">
      <alignment horizontal="right" indent="1"/>
      <protection locked="0"/>
    </xf>
    <xf numFmtId="3" fontId="0" fillId="33" borderId="11" xfId="0" applyNumberFormat="1" applyFont="1" applyFill="1" applyBorder="1" applyAlignment="1" applyProtection="1">
      <alignment horizontal="right" indent="1"/>
      <protection locked="0"/>
    </xf>
    <xf numFmtId="3" fontId="0" fillId="33" borderId="16" xfId="0" applyNumberFormat="1" applyFont="1" applyFill="1" applyBorder="1" applyAlignment="1" applyProtection="1">
      <alignment horizontal="right" indent="1"/>
      <protection locked="0"/>
    </xf>
    <xf numFmtId="3" fontId="93" fillId="33" borderId="0" xfId="0" applyNumberFormat="1" applyFont="1" applyFill="1" applyAlignment="1" applyProtection="1">
      <alignment/>
      <protection locked="0"/>
    </xf>
    <xf numFmtId="3" fontId="6" fillId="33" borderId="44" xfId="0" applyNumberFormat="1" applyFont="1" applyFill="1" applyBorder="1" applyAlignment="1" applyProtection="1">
      <alignment horizontal="right" indent="1"/>
      <protection locked="0"/>
    </xf>
    <xf numFmtId="3" fontId="12" fillId="33" borderId="10" xfId="0" applyNumberFormat="1" applyFont="1" applyFill="1" applyBorder="1" applyAlignment="1" applyProtection="1">
      <alignment horizontal="right" indent="1"/>
      <protection locked="0"/>
    </xf>
    <xf numFmtId="0" fontId="0" fillId="35" borderId="0" xfId="0" applyFill="1" applyAlignment="1">
      <alignment horizontal="center"/>
    </xf>
    <xf numFmtId="4" fontId="0" fillId="35" borderId="0" xfId="0" applyNumberFormat="1" applyFill="1" applyAlignment="1">
      <alignment horizontal="center"/>
    </xf>
    <xf numFmtId="3" fontId="0" fillId="33" borderId="13" xfId="0" applyNumberFormat="1" applyFont="1" applyFill="1" applyBorder="1" applyAlignment="1" applyProtection="1">
      <alignment horizontal="right" indent="1"/>
      <protection locked="0"/>
    </xf>
    <xf numFmtId="3" fontId="0" fillId="33" borderId="49" xfId="0" applyNumberFormat="1" applyFont="1" applyFill="1" applyBorder="1" applyAlignment="1" applyProtection="1">
      <alignment horizontal="right" indent="1"/>
      <protection locked="0"/>
    </xf>
    <xf numFmtId="3" fontId="1" fillId="33" borderId="14" xfId="0" applyNumberFormat="1" applyFont="1" applyFill="1" applyBorder="1" applyAlignment="1" applyProtection="1">
      <alignment horizontal="right" indent="1"/>
      <protection/>
    </xf>
    <xf numFmtId="3" fontId="2" fillId="33" borderId="68" xfId="0" applyNumberFormat="1" applyFont="1" applyFill="1" applyBorder="1" applyAlignment="1" applyProtection="1">
      <alignment horizontal="right" indent="1"/>
      <protection/>
    </xf>
    <xf numFmtId="3" fontId="3" fillId="33" borderId="16" xfId="0" applyNumberFormat="1" applyFont="1" applyFill="1" applyBorder="1" applyAlignment="1" applyProtection="1">
      <alignment horizontal="right" indent="1"/>
      <protection/>
    </xf>
    <xf numFmtId="3" fontId="1" fillId="33" borderId="61" xfId="0" applyNumberFormat="1" applyFont="1" applyFill="1" applyBorder="1" applyAlignment="1" applyProtection="1">
      <alignment horizontal="right" indent="1"/>
      <protection/>
    </xf>
    <xf numFmtId="3" fontId="0" fillId="33" borderId="0" xfId="0" applyNumberFormat="1" applyFill="1" applyBorder="1" applyAlignment="1" applyProtection="1">
      <alignment horizontal="left" vertical="center" indent="2"/>
      <protection locked="0"/>
    </xf>
    <xf numFmtId="3" fontId="5" fillId="33" borderId="15" xfId="0" applyNumberFormat="1" applyFont="1" applyFill="1" applyBorder="1" applyAlignment="1" applyProtection="1">
      <alignment horizontal="left" vertical="center"/>
      <protection locked="0"/>
    </xf>
    <xf numFmtId="3" fontId="0" fillId="34" borderId="0" xfId="0" applyNumberFormat="1" applyFill="1" applyBorder="1" applyAlignment="1" applyProtection="1">
      <alignment vertical="center"/>
      <protection locked="0"/>
    </xf>
    <xf numFmtId="3" fontId="32" fillId="33" borderId="25" xfId="0" applyNumberFormat="1" applyFont="1" applyFill="1" applyBorder="1" applyAlignment="1" applyProtection="1">
      <alignment horizontal="right" indent="1"/>
      <protection/>
    </xf>
    <xf numFmtId="3" fontId="32" fillId="33" borderId="65" xfId="0" applyNumberFormat="1" applyFont="1" applyFill="1" applyBorder="1" applyAlignment="1" applyProtection="1">
      <alignment horizontal="right" indent="1"/>
      <protection/>
    </xf>
    <xf numFmtId="3" fontId="1" fillId="33" borderId="15" xfId="0" applyNumberFormat="1" applyFont="1" applyFill="1" applyBorder="1" applyAlignment="1" applyProtection="1">
      <alignment horizontal="right" indent="1"/>
      <protection/>
    </xf>
    <xf numFmtId="3" fontId="1" fillId="33" borderId="12" xfId="0" applyNumberFormat="1" applyFont="1" applyFill="1" applyBorder="1" applyAlignment="1" applyProtection="1">
      <alignment horizontal="right" indent="1"/>
      <protection locked="0"/>
    </xf>
    <xf numFmtId="3" fontId="1" fillId="33" borderId="13" xfId="0" applyNumberFormat="1" applyFont="1" applyFill="1" applyBorder="1" applyAlignment="1" applyProtection="1">
      <alignment horizontal="right" indent="1"/>
      <protection/>
    </xf>
    <xf numFmtId="3" fontId="0" fillId="33" borderId="43" xfId="0" applyNumberFormat="1" applyFill="1" applyBorder="1" applyAlignment="1" applyProtection="1">
      <alignment horizontal="right" indent="1"/>
      <protection locked="0"/>
    </xf>
    <xf numFmtId="0" fontId="0" fillId="35" borderId="0" xfId="0" applyFill="1" applyAlignment="1">
      <alignment horizontal="right"/>
    </xf>
    <xf numFmtId="3" fontId="28" fillId="35" borderId="17" xfId="0" applyNumberFormat="1" applyFont="1" applyFill="1" applyBorder="1" applyAlignment="1">
      <alignment horizontal="right" vertical="top" wrapText="1" indent="1"/>
    </xf>
    <xf numFmtId="4" fontId="0" fillId="33" borderId="10" xfId="0" applyNumberFormat="1" applyFont="1" applyFill="1" applyBorder="1" applyAlignment="1" applyProtection="1">
      <alignment horizontal="center" vertical="center"/>
      <protection locked="0"/>
    </xf>
    <xf numFmtId="4" fontId="0" fillId="33" borderId="18" xfId="0" applyNumberFormat="1" applyFont="1" applyFill="1" applyBorder="1" applyAlignment="1" applyProtection="1">
      <alignment vertical="center"/>
      <protection locked="0"/>
    </xf>
    <xf numFmtId="4" fontId="0" fillId="33" borderId="0" xfId="0" applyNumberFormat="1" applyFont="1" applyFill="1" applyBorder="1" applyAlignment="1" applyProtection="1">
      <alignment vertical="center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0" fillId="33" borderId="18" xfId="0" applyNumberFormat="1" applyFont="1" applyFill="1" applyBorder="1" applyAlignment="1" applyProtection="1">
      <alignment horizontal="left"/>
      <protection locked="0"/>
    </xf>
    <xf numFmtId="3" fontId="0" fillId="33" borderId="0" xfId="0" applyNumberFormat="1" applyFont="1" applyFill="1" applyBorder="1" applyAlignment="1" applyProtection="1">
      <alignment vertical="center" wrapText="1"/>
      <protection locked="0"/>
    </xf>
    <xf numFmtId="3" fontId="0" fillId="33" borderId="0" xfId="0" applyNumberFormat="1" applyFont="1" applyFill="1" applyAlignment="1" applyProtection="1">
      <alignment horizontal="left" vertical="center" wrapText="1"/>
      <protection locked="0"/>
    </xf>
    <xf numFmtId="3" fontId="0" fillId="33" borderId="13" xfId="0" applyNumberFormat="1" applyFont="1" applyFill="1" applyBorder="1" applyAlignment="1" applyProtection="1">
      <alignment horizontal="left"/>
      <protection locked="0"/>
    </xf>
    <xf numFmtId="3" fontId="0" fillId="33" borderId="12" xfId="0" applyNumberFormat="1" applyFont="1" applyFill="1" applyBorder="1" applyAlignment="1" applyProtection="1">
      <alignment horizontal="left"/>
      <protection locked="0"/>
    </xf>
    <xf numFmtId="3" fontId="0" fillId="33" borderId="38" xfId="0" applyNumberFormat="1" applyFont="1" applyFill="1" applyBorder="1" applyAlignment="1" applyProtection="1">
      <alignment horizontal="left"/>
      <protection locked="0"/>
    </xf>
    <xf numFmtId="3" fontId="0" fillId="33" borderId="27" xfId="0" applyNumberFormat="1" applyFont="1" applyFill="1" applyBorder="1" applyAlignment="1" applyProtection="1">
      <alignment horizontal="right" vertical="center" indent="1"/>
      <protection locked="0"/>
    </xf>
    <xf numFmtId="3" fontId="0" fillId="33" borderId="37" xfId="0" applyNumberFormat="1" applyFont="1" applyFill="1" applyBorder="1" applyAlignment="1" applyProtection="1">
      <alignment horizontal="left"/>
      <protection locked="0"/>
    </xf>
    <xf numFmtId="3" fontId="0" fillId="33" borderId="30" xfId="0" applyNumberFormat="1" applyFont="1" applyFill="1" applyBorder="1" applyAlignment="1" applyProtection="1">
      <alignment horizontal="right" vertical="center" indent="1"/>
      <protection locked="0"/>
    </xf>
    <xf numFmtId="3" fontId="0" fillId="33" borderId="32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6" fillId="33" borderId="0" xfId="0" applyNumberFormat="1" applyFont="1" applyFill="1" applyBorder="1" applyAlignment="1" applyProtection="1">
      <alignment vertical="center" wrapText="1"/>
      <protection locked="0"/>
    </xf>
    <xf numFmtId="3" fontId="17" fillId="33" borderId="37" xfId="0" applyNumberFormat="1" applyFont="1" applyFill="1" applyBorder="1" applyAlignment="1" applyProtection="1">
      <alignment horizontal="left" indent="1"/>
      <protection locked="0"/>
    </xf>
    <xf numFmtId="3" fontId="17" fillId="33" borderId="59" xfId="0" applyNumberFormat="1" applyFont="1" applyFill="1" applyBorder="1" applyAlignment="1" applyProtection="1">
      <alignment horizontal="left" indent="1"/>
      <protection locked="0"/>
    </xf>
    <xf numFmtId="3" fontId="17" fillId="33" borderId="15" xfId="0" applyNumberFormat="1" applyFont="1" applyFill="1" applyBorder="1" applyAlignment="1" applyProtection="1">
      <alignment horizontal="left" indent="1"/>
      <protection locked="0"/>
    </xf>
    <xf numFmtId="3" fontId="17" fillId="33" borderId="12" xfId="0" applyNumberFormat="1" applyFont="1" applyFill="1" applyBorder="1" applyAlignment="1" applyProtection="1">
      <alignment horizontal="left" indent="1"/>
      <protection locked="0"/>
    </xf>
    <xf numFmtId="3" fontId="17" fillId="33" borderId="11" xfId="0" applyNumberFormat="1" applyFont="1" applyFill="1" applyBorder="1" applyAlignment="1" applyProtection="1">
      <alignment horizontal="left" indent="1"/>
      <protection locked="0"/>
    </xf>
    <xf numFmtId="3" fontId="0" fillId="33" borderId="55" xfId="0" applyNumberFormat="1" applyFont="1" applyFill="1" applyBorder="1" applyAlignment="1" applyProtection="1">
      <alignment horizontal="right" indent="1"/>
      <protection locked="0"/>
    </xf>
    <xf numFmtId="3" fontId="0" fillId="33" borderId="28" xfId="0" applyNumberFormat="1" applyFont="1" applyFill="1" applyBorder="1" applyAlignment="1" applyProtection="1">
      <alignment horizontal="right" indent="1"/>
      <protection locked="0"/>
    </xf>
    <xf numFmtId="3" fontId="0" fillId="33" borderId="53" xfId="0" applyNumberFormat="1" applyFont="1" applyFill="1" applyBorder="1" applyAlignment="1" applyProtection="1">
      <alignment horizontal="right" indent="1"/>
      <protection locked="0"/>
    </xf>
    <xf numFmtId="3" fontId="0" fillId="33" borderId="33" xfId="0" applyNumberFormat="1" applyFont="1" applyFill="1" applyBorder="1" applyAlignment="1" applyProtection="1">
      <alignment horizontal="right" indent="1"/>
      <protection locked="0"/>
    </xf>
    <xf numFmtId="3" fontId="0" fillId="33" borderId="40" xfId="0" applyNumberFormat="1" applyFont="1" applyFill="1" applyBorder="1" applyAlignment="1" applyProtection="1">
      <alignment horizontal="right" indent="1"/>
      <protection locked="0"/>
    </xf>
    <xf numFmtId="3" fontId="0" fillId="33" borderId="56" xfId="0" applyNumberFormat="1" applyFont="1" applyFill="1" applyBorder="1" applyAlignment="1" applyProtection="1">
      <alignment horizontal="right" indent="1"/>
      <protection locked="0"/>
    </xf>
    <xf numFmtId="3" fontId="0" fillId="33" borderId="17" xfId="0" applyNumberFormat="1" applyFont="1" applyFill="1" applyBorder="1" applyAlignment="1" applyProtection="1">
      <alignment horizontal="right" indent="1"/>
      <protection locked="0"/>
    </xf>
    <xf numFmtId="3" fontId="0" fillId="33" borderId="41" xfId="0" applyNumberFormat="1" applyFont="1" applyFill="1" applyBorder="1" applyAlignment="1" applyProtection="1">
      <alignment horizontal="right" indent="1"/>
      <protection locked="0"/>
    </xf>
    <xf numFmtId="3" fontId="0" fillId="33" borderId="44" xfId="0" applyNumberFormat="1" applyFont="1" applyFill="1" applyBorder="1" applyAlignment="1" applyProtection="1">
      <alignment horizontal="right" indent="1"/>
      <protection locked="0"/>
    </xf>
    <xf numFmtId="3" fontId="0" fillId="33" borderId="48" xfId="0" applyNumberFormat="1" applyFont="1" applyFill="1" applyBorder="1" applyAlignment="1" applyProtection="1">
      <alignment horizontal="right" indent="1"/>
      <protection locked="0"/>
    </xf>
    <xf numFmtId="3" fontId="0" fillId="33" borderId="55" xfId="0" applyNumberFormat="1" applyFont="1" applyFill="1" applyBorder="1" applyAlignment="1" applyProtection="1">
      <alignment horizontal="right" vertical="center" indent="1"/>
      <protection locked="0"/>
    </xf>
    <xf numFmtId="3" fontId="0" fillId="33" borderId="28" xfId="0" applyNumberFormat="1" applyFont="1" applyFill="1" applyBorder="1" applyAlignment="1" applyProtection="1">
      <alignment horizontal="right" vertical="center" indent="1"/>
      <protection locked="0"/>
    </xf>
    <xf numFmtId="3" fontId="0" fillId="33" borderId="43" xfId="0" applyNumberFormat="1" applyFont="1" applyFill="1" applyBorder="1" applyAlignment="1" applyProtection="1">
      <alignment horizontal="right" vertical="center" indent="1"/>
      <protection locked="0"/>
    </xf>
    <xf numFmtId="3" fontId="0" fillId="33" borderId="27" xfId="0" applyNumberFormat="1" applyFont="1" applyFill="1" applyBorder="1" applyAlignment="1" applyProtection="1">
      <alignment horizontal="right" vertical="center" indent="1"/>
      <protection locked="0"/>
    </xf>
    <xf numFmtId="3" fontId="0" fillId="33" borderId="29" xfId="0" applyNumberFormat="1" applyFont="1" applyFill="1" applyBorder="1" applyAlignment="1" applyProtection="1">
      <alignment horizontal="right" vertical="center" indent="1"/>
      <protection locked="0"/>
    </xf>
    <xf numFmtId="3" fontId="0" fillId="33" borderId="40" xfId="0" applyNumberFormat="1" applyFont="1" applyFill="1" applyBorder="1" applyAlignment="1" applyProtection="1">
      <alignment horizontal="right" vertical="center" indent="1"/>
      <protection locked="0"/>
    </xf>
    <xf numFmtId="3" fontId="1" fillId="33" borderId="13" xfId="0" applyNumberFormat="1" applyFont="1" applyFill="1" applyBorder="1" applyAlignment="1" applyProtection="1">
      <alignment horizontal="right" vertical="center" indent="1"/>
      <protection/>
    </xf>
    <xf numFmtId="3" fontId="0" fillId="33" borderId="12" xfId="0" applyNumberFormat="1" applyFont="1" applyFill="1" applyBorder="1" applyAlignment="1" applyProtection="1">
      <alignment horizontal="right" indent="1"/>
      <protection locked="0"/>
    </xf>
    <xf numFmtId="3" fontId="0" fillId="33" borderId="56" xfId="0" applyNumberFormat="1" applyFont="1" applyFill="1" applyBorder="1" applyAlignment="1" applyProtection="1">
      <alignment horizontal="right" vertical="center" indent="1"/>
      <protection locked="0"/>
    </xf>
    <xf numFmtId="3" fontId="0" fillId="33" borderId="17" xfId="0" applyNumberFormat="1" applyFont="1" applyFill="1" applyBorder="1" applyAlignment="1" applyProtection="1">
      <alignment horizontal="right" vertical="center" indent="1"/>
      <protection locked="0"/>
    </xf>
    <xf numFmtId="3" fontId="0" fillId="33" borderId="44" xfId="0" applyNumberFormat="1" applyFont="1" applyFill="1" applyBorder="1" applyAlignment="1" applyProtection="1">
      <alignment horizontal="right" vertical="center" indent="1"/>
      <protection locked="0"/>
    </xf>
    <xf numFmtId="3" fontId="0" fillId="33" borderId="30" xfId="0" applyNumberFormat="1" applyFont="1" applyFill="1" applyBorder="1" applyAlignment="1" applyProtection="1">
      <alignment horizontal="right" vertical="center" indent="1"/>
      <protection locked="0"/>
    </xf>
    <xf numFmtId="3" fontId="0" fillId="33" borderId="31" xfId="0" applyNumberFormat="1" applyFont="1" applyFill="1" applyBorder="1" applyAlignment="1" applyProtection="1">
      <alignment horizontal="right" vertical="center" indent="1"/>
      <protection locked="0"/>
    </xf>
    <xf numFmtId="3" fontId="0" fillId="33" borderId="41" xfId="0" applyNumberFormat="1" applyFont="1" applyFill="1" applyBorder="1" applyAlignment="1" applyProtection="1">
      <alignment horizontal="right" vertical="center" indent="1"/>
      <protection locked="0"/>
    </xf>
    <xf numFmtId="3" fontId="1" fillId="33" borderId="11" xfId="0" applyNumberFormat="1" applyFont="1" applyFill="1" applyBorder="1" applyAlignment="1" applyProtection="1">
      <alignment horizontal="right" vertical="center" indent="1"/>
      <protection/>
    </xf>
    <xf numFmtId="3" fontId="0" fillId="33" borderId="53" xfId="0" applyNumberFormat="1" applyFont="1" applyFill="1" applyBorder="1" applyAlignment="1" applyProtection="1">
      <alignment horizontal="right" vertical="center" indent="1"/>
      <protection locked="0"/>
    </xf>
    <xf numFmtId="3" fontId="0" fillId="33" borderId="33" xfId="0" applyNumberFormat="1" applyFont="1" applyFill="1" applyBorder="1" applyAlignment="1" applyProtection="1">
      <alignment horizontal="right" vertical="center" indent="1"/>
      <protection locked="0"/>
    </xf>
    <xf numFmtId="3" fontId="0" fillId="33" borderId="48" xfId="0" applyNumberFormat="1" applyFont="1" applyFill="1" applyBorder="1" applyAlignment="1" applyProtection="1">
      <alignment horizontal="right" vertical="center" indent="1"/>
      <protection locked="0"/>
    </xf>
    <xf numFmtId="3" fontId="0" fillId="33" borderId="32" xfId="0" applyNumberFormat="1" applyFont="1" applyFill="1" applyBorder="1" applyAlignment="1" applyProtection="1">
      <alignment horizontal="right" vertical="center" indent="1"/>
      <protection locked="0"/>
    </xf>
    <xf numFmtId="3" fontId="0" fillId="33" borderId="34" xfId="0" applyNumberFormat="1" applyFont="1" applyFill="1" applyBorder="1" applyAlignment="1" applyProtection="1">
      <alignment horizontal="right" vertical="center" indent="1"/>
      <protection locked="0"/>
    </xf>
    <xf numFmtId="3" fontId="0" fillId="33" borderId="42" xfId="0" applyNumberFormat="1" applyFont="1" applyFill="1" applyBorder="1" applyAlignment="1" applyProtection="1">
      <alignment horizontal="right" vertical="center" indent="1"/>
      <protection locked="0"/>
    </xf>
    <xf numFmtId="3" fontId="1" fillId="33" borderId="66" xfId="0" applyNumberFormat="1" applyFont="1" applyFill="1" applyBorder="1" applyAlignment="1" applyProtection="1">
      <alignment horizontal="right" vertical="center" indent="1"/>
      <protection/>
    </xf>
    <xf numFmtId="3" fontId="1" fillId="33" borderId="35" xfId="0" applyNumberFormat="1" applyFont="1" applyFill="1" applyBorder="1" applyAlignment="1" applyProtection="1">
      <alignment horizontal="right" vertical="center" indent="1"/>
      <protection/>
    </xf>
    <xf numFmtId="3" fontId="1" fillId="33" borderId="36" xfId="0" applyNumberFormat="1" applyFont="1" applyFill="1" applyBorder="1" applyAlignment="1" applyProtection="1">
      <alignment horizontal="right" vertical="center" indent="1"/>
      <protection/>
    </xf>
    <xf numFmtId="3" fontId="1" fillId="33" borderId="20" xfId="0" applyNumberFormat="1" applyFont="1" applyFill="1" applyBorder="1" applyAlignment="1" applyProtection="1">
      <alignment horizontal="right" vertical="center" indent="1"/>
      <protection/>
    </xf>
    <xf numFmtId="3" fontId="1" fillId="33" borderId="23" xfId="0" applyNumberFormat="1" applyFont="1" applyFill="1" applyBorder="1" applyAlignment="1" applyProtection="1">
      <alignment horizontal="right" vertical="center" indent="1"/>
      <protection/>
    </xf>
    <xf numFmtId="3" fontId="1" fillId="33" borderId="10" xfId="0" applyNumberFormat="1" applyFont="1" applyFill="1" applyBorder="1" applyAlignment="1" applyProtection="1">
      <alignment horizontal="right" vertical="center" indent="1"/>
      <protection/>
    </xf>
    <xf numFmtId="3" fontId="0" fillId="33" borderId="37" xfId="0" applyNumberFormat="1" applyFont="1" applyFill="1" applyBorder="1" applyAlignment="1" applyProtection="1">
      <alignment horizontal="left" indent="1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0" fillId="33" borderId="59" xfId="0" applyNumberFormat="1" applyFont="1" applyFill="1" applyBorder="1" applyAlignment="1" applyProtection="1">
      <alignment horizontal="left" indent="1"/>
      <protection locked="0"/>
    </xf>
    <xf numFmtId="3" fontId="0" fillId="33" borderId="39" xfId="0" applyNumberFormat="1" applyFont="1" applyFill="1" applyBorder="1" applyAlignment="1" applyProtection="1">
      <alignment horizontal="left" indent="1"/>
      <protection locked="0"/>
    </xf>
    <xf numFmtId="3" fontId="2" fillId="33" borderId="60" xfId="0" applyNumberFormat="1" applyFont="1" applyFill="1" applyBorder="1" applyAlignment="1" applyProtection="1">
      <alignment horizontal="left" indent="1"/>
      <protection locked="0"/>
    </xf>
    <xf numFmtId="3" fontId="1" fillId="33" borderId="0" xfId="0" applyNumberFormat="1" applyFont="1" applyFill="1" applyBorder="1" applyAlignment="1" applyProtection="1">
      <alignment horizontal="left"/>
      <protection locked="0"/>
    </xf>
    <xf numFmtId="3" fontId="39" fillId="33" borderId="12" xfId="0" applyNumberFormat="1" applyFont="1" applyFill="1" applyBorder="1" applyAlignment="1" applyProtection="1">
      <alignment horizontal="left" vertical="center"/>
      <protection locked="0"/>
    </xf>
    <xf numFmtId="3" fontId="39" fillId="33" borderId="16" xfId="0" applyNumberFormat="1" applyFont="1" applyFill="1" applyBorder="1" applyAlignment="1" applyProtection="1">
      <alignment horizontal="left" vertical="center"/>
      <protection locked="0"/>
    </xf>
    <xf numFmtId="3" fontId="93" fillId="33" borderId="0" xfId="0" applyNumberFormat="1" applyFont="1" applyFill="1" applyAlignment="1" applyProtection="1">
      <alignment/>
      <protection locked="0"/>
    </xf>
    <xf numFmtId="3" fontId="94" fillId="33" borderId="0" xfId="0" applyNumberFormat="1" applyFont="1" applyFill="1" applyAlignment="1" applyProtection="1">
      <alignment/>
      <protection locked="0"/>
    </xf>
    <xf numFmtId="0" fontId="95" fillId="33" borderId="18" xfId="0" applyFont="1" applyFill="1" applyBorder="1" applyAlignment="1">
      <alignment horizontal="right"/>
    </xf>
    <xf numFmtId="0" fontId="95" fillId="33" borderId="0" xfId="0" applyFont="1" applyFill="1" applyBorder="1" applyAlignment="1">
      <alignment horizontal="justify" vertical="center"/>
    </xf>
    <xf numFmtId="0" fontId="95" fillId="33" borderId="0" xfId="0" applyFont="1" applyFill="1" applyBorder="1" applyAlignment="1">
      <alignment/>
    </xf>
    <xf numFmtId="0" fontId="96" fillId="33" borderId="0" xfId="0" applyFont="1" applyFill="1" applyBorder="1" applyAlignment="1">
      <alignment/>
    </xf>
    <xf numFmtId="0" fontId="28" fillId="35" borderId="0" xfId="0" applyFont="1" applyFill="1" applyBorder="1" applyAlignment="1">
      <alignment wrapText="1"/>
    </xf>
    <xf numFmtId="0" fontId="0" fillId="35" borderId="0" xfId="0" applyFill="1" applyAlignment="1">
      <alignment/>
    </xf>
    <xf numFmtId="0" fontId="29" fillId="35" borderId="15" xfId="0" applyFont="1" applyFill="1" applyBorder="1" applyAlignment="1">
      <alignment horizontal="center" vertical="top" wrapText="1"/>
    </xf>
    <xf numFmtId="0" fontId="29" fillId="35" borderId="16" xfId="0" applyFont="1" applyFill="1" applyBorder="1" applyAlignment="1">
      <alignment horizontal="center" vertical="top" wrapText="1"/>
    </xf>
    <xf numFmtId="0" fontId="30" fillId="35" borderId="13" xfId="0" applyFont="1" applyFill="1" applyBorder="1" applyAlignment="1">
      <alignment horizontal="center" vertical="center" wrapText="1"/>
    </xf>
    <xf numFmtId="0" fontId="30" fillId="35" borderId="16" xfId="0" applyFont="1" applyFill="1" applyBorder="1" applyAlignment="1">
      <alignment horizontal="center" vertical="center" wrapText="1"/>
    </xf>
    <xf numFmtId="0" fontId="28" fillId="35" borderId="69" xfId="0" applyFont="1" applyFill="1" applyBorder="1" applyAlignment="1">
      <alignment horizontal="center" wrapText="1"/>
    </xf>
    <xf numFmtId="0" fontId="29" fillId="35" borderId="15" xfId="0" applyFont="1" applyFill="1" applyBorder="1" applyAlignment="1">
      <alignment horizontal="center" vertical="center" wrapText="1"/>
    </xf>
    <xf numFmtId="0" fontId="30" fillId="35" borderId="54" xfId="0" applyFont="1" applyFill="1" applyBorder="1" applyAlignment="1">
      <alignment horizontal="center" vertical="center" wrapText="1"/>
    </xf>
    <xf numFmtId="0" fontId="30" fillId="35" borderId="26" xfId="0" applyFont="1" applyFill="1" applyBorder="1" applyAlignment="1">
      <alignment horizontal="center" vertical="top" wrapText="1"/>
    </xf>
    <xf numFmtId="0" fontId="0" fillId="35" borderId="0" xfId="0" applyFill="1" applyAlignment="1">
      <alignment wrapText="1"/>
    </xf>
    <xf numFmtId="0" fontId="29" fillId="35" borderId="49" xfId="0" applyFont="1" applyFill="1" applyBorder="1" applyAlignment="1">
      <alignment horizontal="center" vertical="top" wrapText="1"/>
    </xf>
    <xf numFmtId="0" fontId="29" fillId="35" borderId="52" xfId="0" applyFont="1" applyFill="1" applyBorder="1" applyAlignment="1">
      <alignment horizontal="center" vertical="top" wrapText="1"/>
    </xf>
    <xf numFmtId="0" fontId="0" fillId="35" borderId="0" xfId="0" applyFill="1" applyAlignment="1">
      <alignment horizontal="center" wrapText="1"/>
    </xf>
    <xf numFmtId="3" fontId="28" fillId="35" borderId="55" xfId="0" applyNumberFormat="1" applyFont="1" applyFill="1" applyBorder="1" applyAlignment="1">
      <alignment horizontal="right" vertical="center" wrapText="1" indent="1"/>
    </xf>
    <xf numFmtId="3" fontId="28" fillId="35" borderId="29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30" fillId="35" borderId="11" xfId="0" applyFont="1" applyFill="1" applyBorder="1" applyAlignment="1">
      <alignment horizontal="center" vertical="center" wrapText="1"/>
    </xf>
    <xf numFmtId="3" fontId="28" fillId="35" borderId="56" xfId="0" applyNumberFormat="1" applyFont="1" applyFill="1" applyBorder="1" applyAlignment="1">
      <alignment horizontal="right" vertical="center" wrapText="1" indent="1"/>
    </xf>
    <xf numFmtId="0" fontId="28" fillId="35" borderId="31" xfId="0" applyFont="1" applyFill="1" applyBorder="1" applyAlignment="1">
      <alignment horizontal="center" vertical="center" wrapText="1"/>
    </xf>
    <xf numFmtId="4" fontId="0" fillId="35" borderId="0" xfId="0" applyNumberFormat="1" applyFill="1" applyAlignment="1">
      <alignment/>
    </xf>
    <xf numFmtId="3" fontId="28" fillId="35" borderId="31" xfId="0" applyNumberFormat="1" applyFont="1" applyFill="1" applyBorder="1" applyAlignment="1">
      <alignment horizontal="center" vertical="center" wrapText="1"/>
    </xf>
    <xf numFmtId="3" fontId="0" fillId="35" borderId="0" xfId="0" applyNumberFormat="1" applyFill="1" applyAlignment="1">
      <alignment horizontal="right"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3" fontId="0" fillId="35" borderId="0" xfId="0" applyNumberFormat="1" applyFill="1" applyAlignment="1">
      <alignment horizontal="center"/>
    </xf>
    <xf numFmtId="3" fontId="0" fillId="35" borderId="56" xfId="0" applyNumberFormat="1" applyFill="1" applyBorder="1" applyAlignment="1">
      <alignment horizontal="right" vertical="center" indent="1"/>
    </xf>
    <xf numFmtId="3" fontId="28" fillId="35" borderId="49" xfId="0" applyNumberFormat="1" applyFont="1" applyFill="1" applyBorder="1" applyAlignment="1">
      <alignment horizontal="right" vertical="center" wrapText="1" indent="1"/>
    </xf>
    <xf numFmtId="0" fontId="28" fillId="35" borderId="52" xfId="0" applyFont="1" applyFill="1" applyBorder="1" applyAlignment="1">
      <alignment horizontal="center" vertical="center" wrapText="1"/>
    </xf>
    <xf numFmtId="0" fontId="30" fillId="35" borderId="70" xfId="0" applyFont="1" applyFill="1" applyBorder="1" applyAlignment="1">
      <alignment horizontal="center" vertical="top" wrapText="1"/>
    </xf>
    <xf numFmtId="0" fontId="29" fillId="35" borderId="62" xfId="0" applyFont="1" applyFill="1" applyBorder="1" applyAlignment="1">
      <alignment horizontal="center" vertical="top" wrapText="1"/>
    </xf>
    <xf numFmtId="0" fontId="30" fillId="35" borderId="71" xfId="0" applyFont="1" applyFill="1" applyBorder="1" applyAlignment="1">
      <alignment horizontal="center" vertical="center" wrapText="1"/>
    </xf>
    <xf numFmtId="3" fontId="0" fillId="35" borderId="72" xfId="0" applyNumberFormat="1" applyFill="1" applyBorder="1" applyAlignment="1">
      <alignment horizontal="right" vertical="center" indent="1"/>
    </xf>
    <xf numFmtId="3" fontId="0" fillId="35" borderId="73" xfId="0" applyNumberFormat="1" applyFill="1" applyBorder="1" applyAlignment="1">
      <alignment horizontal="center" vertical="center"/>
    </xf>
    <xf numFmtId="0" fontId="28" fillId="35" borderId="69" xfId="0" applyFont="1" applyFill="1" applyBorder="1" applyAlignment="1">
      <alignment vertical="top" wrapText="1"/>
    </xf>
    <xf numFmtId="0" fontId="28" fillId="35" borderId="69" xfId="0" applyFont="1" applyFill="1" applyBorder="1" applyAlignment="1">
      <alignment horizontal="center" vertical="top" wrapText="1"/>
    </xf>
    <xf numFmtId="0" fontId="30" fillId="35" borderId="65" xfId="0" applyFont="1" applyFill="1" applyBorder="1" applyAlignment="1">
      <alignment horizontal="center" vertical="center" wrapText="1"/>
    </xf>
    <xf numFmtId="0" fontId="30" fillId="35" borderId="18" xfId="0" applyFont="1" applyFill="1" applyBorder="1" applyAlignment="1">
      <alignment horizontal="center" vertical="center" wrapText="1"/>
    </xf>
    <xf numFmtId="0" fontId="29" fillId="35" borderId="45" xfId="0" applyFont="1" applyFill="1" applyBorder="1" applyAlignment="1">
      <alignment horizontal="center" vertical="top" wrapText="1"/>
    </xf>
    <xf numFmtId="0" fontId="29" fillId="35" borderId="18" xfId="0" applyFont="1" applyFill="1" applyBorder="1" applyAlignment="1">
      <alignment horizontal="center" vertical="top" wrapText="1"/>
    </xf>
    <xf numFmtId="2" fontId="28" fillId="35" borderId="55" xfId="0" applyNumberFormat="1" applyFont="1" applyFill="1" applyBorder="1" applyAlignment="1">
      <alignment horizontal="right" vertical="center" wrapText="1" indent="1"/>
    </xf>
    <xf numFmtId="1" fontId="28" fillId="35" borderId="55" xfId="0" applyNumberFormat="1" applyFont="1" applyFill="1" applyBorder="1" applyAlignment="1">
      <alignment horizontal="center" vertical="center" wrapText="1"/>
    </xf>
    <xf numFmtId="1" fontId="28" fillId="35" borderId="18" xfId="0" applyNumberFormat="1" applyFont="1" applyFill="1" applyBorder="1" applyAlignment="1">
      <alignment horizontal="center" vertical="center" wrapText="1"/>
    </xf>
    <xf numFmtId="2" fontId="28" fillId="35" borderId="56" xfId="0" applyNumberFormat="1" applyFont="1" applyFill="1" applyBorder="1" applyAlignment="1">
      <alignment horizontal="right" vertical="center" wrapText="1" indent="1"/>
    </xf>
    <xf numFmtId="1" fontId="28" fillId="35" borderId="44" xfId="0" applyNumberFormat="1" applyFont="1" applyFill="1" applyBorder="1" applyAlignment="1">
      <alignment horizontal="center" vertical="center" wrapText="1"/>
    </xf>
    <xf numFmtId="2" fontId="28" fillId="35" borderId="49" xfId="0" applyNumberFormat="1" applyFont="1" applyFill="1" applyBorder="1" applyAlignment="1">
      <alignment horizontal="right" vertical="center" wrapText="1" indent="1"/>
    </xf>
    <xf numFmtId="1" fontId="28" fillId="35" borderId="52" xfId="0" applyNumberFormat="1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horizontal="center" vertical="center" wrapText="1"/>
    </xf>
    <xf numFmtId="0" fontId="28" fillId="35" borderId="0" xfId="0" applyFont="1" applyFill="1" applyBorder="1" applyAlignment="1">
      <alignment horizontal="left" vertical="top" wrapText="1"/>
    </xf>
    <xf numFmtId="1" fontId="28" fillId="35" borderId="0" xfId="0" applyNumberFormat="1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vertical="top" wrapText="1"/>
    </xf>
    <xf numFmtId="3" fontId="28" fillId="35" borderId="0" xfId="0" applyNumberFormat="1" applyFont="1" applyFill="1" applyBorder="1" applyAlignment="1">
      <alignment horizontal="center" vertical="center" wrapText="1"/>
    </xf>
    <xf numFmtId="0" fontId="28" fillId="35" borderId="0" xfId="0" applyFont="1" applyFill="1" applyBorder="1" applyAlignment="1">
      <alignment horizontal="center" vertical="center" wrapText="1"/>
    </xf>
    <xf numFmtId="0" fontId="29" fillId="35" borderId="25" xfId="0" applyFont="1" applyFill="1" applyBorder="1" applyAlignment="1">
      <alignment horizontal="center" vertical="center" wrapText="1"/>
    </xf>
    <xf numFmtId="0" fontId="30" fillId="35" borderId="26" xfId="0" applyFont="1" applyFill="1" applyBorder="1" applyAlignment="1">
      <alignment horizontal="center" vertical="center" wrapText="1"/>
    </xf>
    <xf numFmtId="0" fontId="30" fillId="35" borderId="18" xfId="0" applyFont="1" applyFill="1" applyBorder="1" applyAlignment="1">
      <alignment vertical="center" wrapText="1"/>
    </xf>
    <xf numFmtId="0" fontId="29" fillId="35" borderId="57" xfId="0" applyFont="1" applyFill="1" applyBorder="1" applyAlignment="1">
      <alignment horizontal="center" vertical="top" wrapText="1"/>
    </xf>
    <xf numFmtId="0" fontId="29" fillId="35" borderId="52" xfId="0" applyFont="1" applyFill="1" applyBorder="1" applyAlignment="1">
      <alignment horizontal="center" vertical="center" wrapText="1"/>
    </xf>
    <xf numFmtId="0" fontId="29" fillId="35" borderId="18" xfId="0" applyFont="1" applyFill="1" applyBorder="1" applyAlignment="1">
      <alignment vertical="top" wrapText="1"/>
    </xf>
    <xf numFmtId="3" fontId="28" fillId="35" borderId="59" xfId="0" applyNumberFormat="1" applyFont="1" applyFill="1" applyBorder="1" applyAlignment="1">
      <alignment horizontal="right" vertical="center" wrapText="1" indent="1"/>
    </xf>
    <xf numFmtId="0" fontId="28" fillId="35" borderId="18" xfId="0" applyFont="1" applyFill="1" applyBorder="1" applyAlignment="1">
      <alignment vertical="center" wrapText="1"/>
    </xf>
    <xf numFmtId="3" fontId="28" fillId="35" borderId="38" xfId="0" applyNumberFormat="1" applyFont="1" applyFill="1" applyBorder="1" applyAlignment="1">
      <alignment horizontal="right" vertical="center" wrapText="1" indent="1"/>
    </xf>
    <xf numFmtId="3" fontId="28" fillId="35" borderId="18" xfId="0" applyNumberFormat="1" applyFont="1" applyFill="1" applyBorder="1" applyAlignment="1">
      <alignment vertical="center" wrapText="1"/>
    </xf>
    <xf numFmtId="3" fontId="30" fillId="35" borderId="41" xfId="0" applyNumberFormat="1" applyFont="1" applyFill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 wrapText="1"/>
    </xf>
    <xf numFmtId="3" fontId="30" fillId="35" borderId="68" xfId="0" applyNumberFormat="1" applyFont="1" applyFill="1" applyBorder="1" applyAlignment="1">
      <alignment horizontal="center" vertical="center" wrapText="1"/>
    </xf>
    <xf numFmtId="0" fontId="28" fillId="35" borderId="0" xfId="0" applyFont="1" applyFill="1" applyAlignment="1">
      <alignment vertical="top" wrapText="1"/>
    </xf>
    <xf numFmtId="0" fontId="30" fillId="35" borderId="70" xfId="0" applyFont="1" applyFill="1" applyBorder="1" applyAlignment="1">
      <alignment horizontal="center" vertical="center" wrapText="1"/>
    </xf>
    <xf numFmtId="3" fontId="30" fillId="35" borderId="15" xfId="0" applyNumberFormat="1" applyFont="1" applyFill="1" applyBorder="1" applyAlignment="1">
      <alignment horizontal="right" vertical="center" wrapText="1" indent="1"/>
    </xf>
    <xf numFmtId="3" fontId="30" fillId="35" borderId="11" xfId="0" applyNumberFormat="1" applyFont="1" applyFill="1" applyBorder="1" applyAlignment="1">
      <alignment horizontal="right" vertical="center" wrapText="1" indent="1"/>
    </xf>
    <xf numFmtId="0" fontId="30" fillId="35" borderId="44" xfId="0" applyFont="1" applyFill="1" applyBorder="1" applyAlignment="1">
      <alignment/>
    </xf>
    <xf numFmtId="0" fontId="30" fillId="35" borderId="11" xfId="0" applyFont="1" applyFill="1" applyBorder="1" applyAlignment="1">
      <alignment horizontal="center"/>
    </xf>
    <xf numFmtId="0" fontId="28" fillId="35" borderId="11" xfId="0" applyFont="1" applyFill="1" applyBorder="1" applyAlignment="1">
      <alignment horizontal="center"/>
    </xf>
    <xf numFmtId="0" fontId="30" fillId="35" borderId="45" xfId="0" applyFont="1" applyFill="1" applyBorder="1" applyAlignment="1">
      <alignment/>
    </xf>
    <xf numFmtId="0" fontId="28" fillId="35" borderId="16" xfId="0" applyFont="1" applyFill="1" applyBorder="1" applyAlignment="1">
      <alignment horizontal="center"/>
    </xf>
    <xf numFmtId="3" fontId="30" fillId="35" borderId="16" xfId="0" applyNumberFormat="1" applyFont="1" applyFill="1" applyBorder="1" applyAlignment="1">
      <alignment horizontal="right" vertical="center" wrapText="1" indent="1"/>
    </xf>
    <xf numFmtId="0" fontId="30" fillId="35" borderId="0" xfId="0" applyFont="1" applyFill="1" applyBorder="1" applyAlignment="1">
      <alignment horizontal="center" vertical="top" wrapText="1"/>
    </xf>
    <xf numFmtId="0" fontId="30" fillId="35" borderId="0" xfId="0" applyFont="1" applyFill="1" applyBorder="1" applyAlignment="1">
      <alignment vertical="center" wrapText="1"/>
    </xf>
    <xf numFmtId="0" fontId="30" fillId="35" borderId="0" xfId="0" applyFont="1" applyFill="1" applyBorder="1" applyAlignment="1">
      <alignment horizontal="left" vertical="center" wrapText="1"/>
    </xf>
    <xf numFmtId="3" fontId="28" fillId="35" borderId="0" xfId="0" applyNumberFormat="1" applyFont="1" applyFill="1" applyBorder="1" applyAlignment="1">
      <alignment vertical="center" wrapText="1"/>
    </xf>
    <xf numFmtId="0" fontId="28" fillId="35" borderId="0" xfId="0" applyFont="1" applyFill="1" applyBorder="1" applyAlignment="1">
      <alignment vertical="top" wrapText="1"/>
    </xf>
    <xf numFmtId="3" fontId="28" fillId="35" borderId="74" xfId="0" applyNumberFormat="1" applyFont="1" applyFill="1" applyBorder="1" applyAlignment="1">
      <alignment horizontal="right" vertical="center" wrapText="1" indent="1"/>
    </xf>
    <xf numFmtId="3" fontId="28" fillId="35" borderId="75" xfId="0" applyNumberFormat="1" applyFont="1" applyFill="1" applyBorder="1" applyAlignment="1">
      <alignment horizontal="right" vertical="center" wrapText="1" indent="1"/>
    </xf>
    <xf numFmtId="3" fontId="28" fillId="35" borderId="62" xfId="0" applyNumberFormat="1" applyFont="1" applyFill="1" applyBorder="1" applyAlignment="1">
      <alignment horizontal="right" vertical="center" wrapText="1" indent="1"/>
    </xf>
    <xf numFmtId="0" fontId="28" fillId="35" borderId="0" xfId="0" applyFont="1" applyFill="1" applyAlignment="1">
      <alignment horizontal="center" vertical="top" wrapText="1"/>
    </xf>
    <xf numFmtId="0" fontId="30" fillId="35" borderId="15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/>
    </xf>
    <xf numFmtId="3" fontId="0" fillId="35" borderId="13" xfId="0" applyNumberFormat="1" applyFill="1" applyBorder="1" applyAlignment="1">
      <alignment horizontal="center" vertical="center"/>
    </xf>
    <xf numFmtId="1" fontId="0" fillId="35" borderId="0" xfId="0" applyNumberFormat="1" applyFill="1" applyAlignment="1">
      <alignment horizontal="center"/>
    </xf>
    <xf numFmtId="1" fontId="0" fillId="35" borderId="0" xfId="0" applyNumberFormat="1" applyFill="1" applyAlignment="1">
      <alignment/>
    </xf>
    <xf numFmtId="0" fontId="30" fillId="35" borderId="11" xfId="0" applyFont="1" applyFill="1" applyBorder="1" applyAlignment="1">
      <alignment horizontal="center" vertical="top" wrapText="1"/>
    </xf>
    <xf numFmtId="0" fontId="30" fillId="35" borderId="16" xfId="0" applyFont="1" applyFill="1" applyBorder="1" applyAlignment="1">
      <alignment horizontal="center" vertical="top" wrapText="1"/>
    </xf>
    <xf numFmtId="3" fontId="5" fillId="35" borderId="16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vertical="top" wrapText="1"/>
    </xf>
    <xf numFmtId="0" fontId="28" fillId="35" borderId="0" xfId="0" applyFont="1" applyFill="1" applyBorder="1" applyAlignment="1">
      <alignment horizontal="center" vertical="top" wrapText="1"/>
    </xf>
    <xf numFmtId="0" fontId="28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right"/>
    </xf>
    <xf numFmtId="0" fontId="28" fillId="35" borderId="0" xfId="0" applyFont="1" applyFill="1" applyAlignment="1">
      <alignment horizontal="center" wrapText="1"/>
    </xf>
    <xf numFmtId="0" fontId="0" fillId="35" borderId="13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1" fillId="36" borderId="0" xfId="0" applyFont="1" applyFill="1" applyAlignment="1">
      <alignment horizontal="center"/>
    </xf>
    <xf numFmtId="0" fontId="44" fillId="35" borderId="0" xfId="0" applyFont="1" applyFill="1" applyAlignment="1">
      <alignment horizontal="left" vertical="center" indent="1"/>
    </xf>
    <xf numFmtId="0" fontId="1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8" fillId="35" borderId="0" xfId="0" applyFont="1" applyFill="1" applyAlignment="1">
      <alignment horizontal="left" vertical="center" indent="1"/>
    </xf>
    <xf numFmtId="0" fontId="0" fillId="35" borderId="0" xfId="0" applyFont="1" applyFill="1" applyAlignment="1">
      <alignment horizontal="right" indent="1"/>
    </xf>
    <xf numFmtId="0" fontId="16" fillId="35" borderId="0" xfId="0" applyFont="1" applyFill="1" applyAlignment="1">
      <alignment horizontal="right" indent="1"/>
    </xf>
    <xf numFmtId="0" fontId="28" fillId="35" borderId="17" xfId="0" applyFont="1" applyFill="1" applyBorder="1" applyAlignment="1">
      <alignment horizontal="center" vertical="center" wrapText="1"/>
    </xf>
    <xf numFmtId="0" fontId="28" fillId="35" borderId="56" xfId="0" applyFont="1" applyFill="1" applyBorder="1" applyAlignment="1">
      <alignment horizontal="center" vertical="center" wrapText="1"/>
    </xf>
    <xf numFmtId="3" fontId="0" fillId="35" borderId="0" xfId="0" applyNumberFormat="1" applyFont="1" applyFill="1" applyAlignment="1">
      <alignment/>
    </xf>
    <xf numFmtId="1" fontId="28" fillId="35" borderId="17" xfId="0" applyNumberFormat="1" applyFont="1" applyFill="1" applyBorder="1" applyAlignment="1">
      <alignment horizontal="right" vertical="top" wrapText="1" indent="1"/>
    </xf>
    <xf numFmtId="2" fontId="28" fillId="35" borderId="17" xfId="0" applyNumberFormat="1" applyFont="1" applyFill="1" applyBorder="1" applyAlignment="1">
      <alignment horizontal="right" vertical="top" wrapText="1" indent="1"/>
    </xf>
    <xf numFmtId="0" fontId="28" fillId="35" borderId="0" xfId="0" applyFont="1" applyFill="1" applyBorder="1" applyAlignment="1">
      <alignment horizontal="left" vertical="center" wrapText="1" indent="1"/>
    </xf>
    <xf numFmtId="0" fontId="45" fillId="35" borderId="0" xfId="0" applyFont="1" applyFill="1" applyAlignment="1">
      <alignment horizontal="left" vertical="center" indent="1"/>
    </xf>
    <xf numFmtId="0" fontId="29" fillId="35" borderId="17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/>
    </xf>
    <xf numFmtId="0" fontId="29" fillId="35" borderId="17" xfId="0" applyFont="1" applyFill="1" applyBorder="1" applyAlignment="1">
      <alignment horizontal="center" vertical="top" wrapText="1"/>
    </xf>
    <xf numFmtId="0" fontId="28" fillId="35" borderId="17" xfId="0" applyFont="1" applyFill="1" applyBorder="1" applyAlignment="1">
      <alignment vertical="top" wrapText="1"/>
    </xf>
    <xf numFmtId="0" fontId="7" fillId="35" borderId="0" xfId="0" applyFont="1" applyFill="1" applyAlignment="1">
      <alignment/>
    </xf>
    <xf numFmtId="0" fontId="42" fillId="35" borderId="0" xfId="0" applyFont="1" applyFill="1" applyAlignment="1">
      <alignment horizontal="left" vertical="center" wrapText="1" indent="1"/>
    </xf>
    <xf numFmtId="0" fontId="42" fillId="35" borderId="0" xfId="0" applyFont="1" applyFill="1" applyAlignment="1">
      <alignment wrapText="1"/>
    </xf>
    <xf numFmtId="0" fontId="43" fillId="35" borderId="0" xfId="0" applyFont="1" applyFill="1" applyAlignment="1">
      <alignment horizontal="left" vertical="center" indent="1"/>
    </xf>
    <xf numFmtId="0" fontId="1" fillId="35" borderId="0" xfId="0" applyFont="1" applyFill="1" applyAlignment="1">
      <alignment/>
    </xf>
    <xf numFmtId="0" fontId="28" fillId="35" borderId="42" xfId="0" applyFont="1" applyFill="1" applyBorder="1" applyAlignment="1">
      <alignment horizontal="left" vertical="center" indent="1"/>
    </xf>
    <xf numFmtId="0" fontId="0" fillId="35" borderId="0" xfId="0" applyFont="1" applyFill="1" applyAlignment="1">
      <alignment horizontal="left" vertical="center" indent="1"/>
    </xf>
    <xf numFmtId="0" fontId="28" fillId="35" borderId="0" xfId="0" applyFont="1" applyFill="1" applyAlignment="1">
      <alignment/>
    </xf>
    <xf numFmtId="0" fontId="28" fillId="35" borderId="17" xfId="0" applyFont="1" applyFill="1" applyBorder="1" applyAlignment="1">
      <alignment horizontal="center" vertical="top" wrapText="1"/>
    </xf>
    <xf numFmtId="0" fontId="41" fillId="35" borderId="0" xfId="36" applyFont="1" applyFill="1" applyAlignment="1" applyProtection="1">
      <alignment horizontal="left" vertical="center" indent="1"/>
      <protection/>
    </xf>
    <xf numFmtId="0" fontId="16" fillId="36" borderId="0" xfId="0" applyFont="1" applyFill="1" applyAlignment="1">
      <alignment horizontal="center"/>
    </xf>
    <xf numFmtId="0" fontId="28" fillId="35" borderId="44" xfId="0" applyFont="1" applyFill="1" applyBorder="1" applyAlignment="1">
      <alignment vertical="center" wrapText="1"/>
    </xf>
    <xf numFmtId="0" fontId="28" fillId="35" borderId="44" xfId="0" applyFont="1" applyFill="1" applyBorder="1" applyAlignment="1">
      <alignment vertical="top" wrapText="1"/>
    </xf>
    <xf numFmtId="0" fontId="28" fillId="35" borderId="41" xfId="0" applyFont="1" applyFill="1" applyBorder="1" applyAlignment="1">
      <alignment vertical="top" wrapText="1"/>
    </xf>
    <xf numFmtId="0" fontId="28" fillId="7" borderId="17" xfId="0" applyFont="1" applyFill="1" applyBorder="1" applyAlignment="1">
      <alignment vertical="top" wrapText="1"/>
    </xf>
    <xf numFmtId="0" fontId="28" fillId="7" borderId="17" xfId="0" applyFont="1" applyFill="1" applyBorder="1" applyAlignment="1">
      <alignment horizontal="right" vertical="top" wrapText="1" indent="1"/>
    </xf>
    <xf numFmtId="3" fontId="28" fillId="7" borderId="17" xfId="0" applyNumberFormat="1" applyFont="1" applyFill="1" applyBorder="1" applyAlignment="1">
      <alignment horizontal="right" vertical="top" wrapText="1" indent="1"/>
    </xf>
    <xf numFmtId="0" fontId="28" fillId="7" borderId="17" xfId="0" applyFont="1" applyFill="1" applyBorder="1" applyAlignment="1">
      <alignment horizontal="right" vertical="center" wrapText="1" indent="1"/>
    </xf>
    <xf numFmtId="3" fontId="0" fillId="7" borderId="17" xfId="0" applyNumberFormat="1" applyFont="1" applyFill="1" applyBorder="1" applyAlignment="1">
      <alignment horizontal="right" indent="1"/>
    </xf>
    <xf numFmtId="3" fontId="32" fillId="33" borderId="15" xfId="0" applyNumberFormat="1" applyFont="1" applyFill="1" applyBorder="1" applyAlignment="1" applyProtection="1">
      <alignment horizontal="right" indent="1"/>
      <protection/>
    </xf>
    <xf numFmtId="3" fontId="2" fillId="33" borderId="16" xfId="0" applyNumberFormat="1" applyFont="1" applyFill="1" applyBorder="1" applyAlignment="1" applyProtection="1">
      <alignment horizontal="right" indent="1"/>
      <protection/>
    </xf>
    <xf numFmtId="3" fontId="32" fillId="33" borderId="13" xfId="0" applyNumberFormat="1" applyFont="1" applyFill="1" applyBorder="1" applyAlignment="1" applyProtection="1">
      <alignment horizontal="right" indent="1"/>
      <protection/>
    </xf>
    <xf numFmtId="3" fontId="32" fillId="33" borderId="12" xfId="0" applyNumberFormat="1" applyFont="1" applyFill="1" applyBorder="1" applyAlignment="1" applyProtection="1">
      <alignment horizontal="right" indent="1"/>
      <protection/>
    </xf>
    <xf numFmtId="3" fontId="2" fillId="33" borderId="12" xfId="0" applyNumberFormat="1" applyFont="1" applyFill="1" applyBorder="1" applyAlignment="1" applyProtection="1">
      <alignment horizontal="right" indent="1"/>
      <protection/>
    </xf>
    <xf numFmtId="3" fontId="0" fillId="33" borderId="13" xfId="0" applyNumberFormat="1" applyFont="1" applyFill="1" applyBorder="1" applyAlignment="1" applyProtection="1">
      <alignment horizontal="right" indent="1"/>
      <protection/>
    </xf>
    <xf numFmtId="3" fontId="0" fillId="33" borderId="12" xfId="0" applyNumberFormat="1" applyFont="1" applyFill="1" applyBorder="1" applyAlignment="1" applyProtection="1">
      <alignment horizontal="right" indent="1"/>
      <protection/>
    </xf>
    <xf numFmtId="3" fontId="2" fillId="33" borderId="12" xfId="0" applyNumberFormat="1" applyFont="1" applyFill="1" applyBorder="1" applyAlignment="1" applyProtection="1">
      <alignment horizontal="right" indent="1"/>
      <protection/>
    </xf>
    <xf numFmtId="3" fontId="2" fillId="33" borderId="15" xfId="0" applyNumberFormat="1" applyFont="1" applyFill="1" applyBorder="1" applyAlignment="1" applyProtection="1">
      <alignment horizontal="right" indent="1"/>
      <protection/>
    </xf>
    <xf numFmtId="3" fontId="0" fillId="33" borderId="11" xfId="0" applyNumberFormat="1" applyFont="1" applyFill="1" applyBorder="1" applyAlignment="1" applyProtection="1">
      <alignment horizontal="right" indent="1"/>
      <protection/>
    </xf>
    <xf numFmtId="3" fontId="32" fillId="33" borderId="61" xfId="0" applyNumberFormat="1" applyFont="1" applyFill="1" applyBorder="1" applyAlignment="1" applyProtection="1">
      <alignment horizontal="right" indent="1"/>
      <protection/>
    </xf>
    <xf numFmtId="3" fontId="17" fillId="33" borderId="25" xfId="0" applyNumberFormat="1" applyFont="1" applyFill="1" applyBorder="1" applyAlignment="1" applyProtection="1">
      <alignment horizontal="right" indent="1"/>
      <protection locked="0"/>
    </xf>
    <xf numFmtId="3" fontId="47" fillId="33" borderId="76" xfId="0" applyNumberFormat="1" applyFont="1" applyFill="1" applyBorder="1" applyAlignment="1" applyProtection="1">
      <alignment horizontal="right" indent="1"/>
      <protection/>
    </xf>
    <xf numFmtId="3" fontId="0" fillId="33" borderId="15" xfId="0" applyNumberFormat="1" applyFont="1" applyFill="1" applyBorder="1" applyAlignment="1" applyProtection="1">
      <alignment horizontal="left" vertical="center"/>
      <protection locked="0"/>
    </xf>
    <xf numFmtId="3" fontId="0" fillId="33" borderId="12" xfId="0" applyNumberFormat="1" applyFont="1" applyFill="1" applyBorder="1" applyAlignment="1" applyProtection="1">
      <alignment horizontal="left" vertical="center"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3" fontId="17" fillId="33" borderId="65" xfId="0" applyNumberFormat="1" applyFont="1" applyFill="1" applyBorder="1" applyAlignment="1" applyProtection="1">
      <alignment horizontal="right" indent="1"/>
      <protection locked="0"/>
    </xf>
    <xf numFmtId="3" fontId="16" fillId="33" borderId="15" xfId="0" applyNumberFormat="1" applyFont="1" applyFill="1" applyBorder="1" applyAlignment="1" applyProtection="1">
      <alignment horizontal="right" indent="1"/>
      <protection/>
    </xf>
    <xf numFmtId="3" fontId="16" fillId="33" borderId="16" xfId="0" applyNumberFormat="1" applyFont="1" applyFill="1" applyBorder="1" applyAlignment="1" applyProtection="1">
      <alignment horizontal="right" indent="1"/>
      <protection/>
    </xf>
    <xf numFmtId="3" fontId="0" fillId="35" borderId="0" xfId="0" applyNumberForma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right" indent="1"/>
      <protection locked="0"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 applyProtection="1">
      <alignment horizontal="right" indent="1"/>
      <protection/>
    </xf>
    <xf numFmtId="3" fontId="97" fillId="33" borderId="0" xfId="0" applyNumberFormat="1" applyFont="1" applyFill="1" applyAlignment="1" applyProtection="1">
      <alignment/>
      <protection locked="0"/>
    </xf>
    <xf numFmtId="0" fontId="96" fillId="33" borderId="0" xfId="0" applyFont="1" applyFill="1" applyBorder="1" applyAlignment="1">
      <alignment horizontal="right"/>
    </xf>
    <xf numFmtId="0" fontId="0" fillId="33" borderId="77" xfId="0" applyFill="1" applyBorder="1" applyAlignment="1">
      <alignment/>
    </xf>
    <xf numFmtId="3" fontId="47" fillId="33" borderId="53" xfId="0" applyNumberFormat="1" applyFont="1" applyFill="1" applyBorder="1" applyAlignment="1" applyProtection="1">
      <alignment horizontal="right" indent="1"/>
      <protection/>
    </xf>
    <xf numFmtId="3" fontId="16" fillId="33" borderId="36" xfId="0" applyNumberFormat="1" applyFont="1" applyFill="1" applyBorder="1" applyAlignment="1" applyProtection="1">
      <alignment horizontal="right" indent="1"/>
      <protection locked="0"/>
    </xf>
    <xf numFmtId="4" fontId="0" fillId="33" borderId="0" xfId="0" applyNumberFormat="1" applyFont="1" applyFill="1" applyBorder="1" applyAlignment="1" applyProtection="1">
      <alignment/>
      <protection locked="0"/>
    </xf>
    <xf numFmtId="3" fontId="16" fillId="33" borderId="14" xfId="0" applyNumberFormat="1" applyFont="1" applyFill="1" applyBorder="1" applyAlignment="1" applyProtection="1">
      <alignment horizontal="right" indent="1"/>
      <protection locked="0"/>
    </xf>
    <xf numFmtId="3" fontId="16" fillId="33" borderId="20" xfId="0" applyNumberFormat="1" applyFont="1" applyFill="1" applyBorder="1" applyAlignment="1" applyProtection="1">
      <alignment/>
      <protection locked="0"/>
    </xf>
    <xf numFmtId="3" fontId="16" fillId="33" borderId="71" xfId="0" applyNumberFormat="1" applyFont="1" applyFill="1" applyBorder="1" applyAlignment="1" applyProtection="1">
      <alignment horizontal="right" indent="1"/>
      <protection/>
    </xf>
    <xf numFmtId="3" fontId="0" fillId="33" borderId="11" xfId="0" applyNumberFormat="1" applyFont="1" applyFill="1" applyBorder="1" applyAlignment="1" applyProtection="1">
      <alignment horizontal="left"/>
      <protection locked="0"/>
    </xf>
    <xf numFmtId="3" fontId="94" fillId="33" borderId="0" xfId="0" applyNumberFormat="1" applyFont="1" applyFill="1" applyAlignment="1" applyProtection="1">
      <alignment/>
      <protection locked="0"/>
    </xf>
    <xf numFmtId="3" fontId="0" fillId="33" borderId="18" xfId="0" applyNumberFormat="1" applyFont="1" applyFill="1" applyBorder="1" applyAlignment="1" applyProtection="1">
      <alignment/>
      <protection locked="0"/>
    </xf>
    <xf numFmtId="3" fontId="32" fillId="33" borderId="54" xfId="0" applyNumberFormat="1" applyFont="1" applyFill="1" applyBorder="1" applyAlignment="1" applyProtection="1">
      <alignment horizontal="right" vertical="center" indent="1"/>
      <protection/>
    </xf>
    <xf numFmtId="3" fontId="32" fillId="33" borderId="30" xfId="0" applyNumberFormat="1" applyFont="1" applyFill="1" applyBorder="1" applyAlignment="1" applyProtection="1">
      <alignment horizontal="right" vertical="center" indent="1"/>
      <protection/>
    </xf>
    <xf numFmtId="3" fontId="0" fillId="33" borderId="13" xfId="0" applyNumberFormat="1" applyFill="1" applyBorder="1" applyAlignment="1" applyProtection="1">
      <alignment horizontal="left" vertical="center"/>
      <protection locked="0"/>
    </xf>
    <xf numFmtId="3" fontId="0" fillId="33" borderId="30" xfId="0" applyNumberFormat="1" applyFill="1" applyBorder="1" applyAlignment="1" applyProtection="1">
      <alignment horizontal="center" vertical="center"/>
      <protection locked="0"/>
    </xf>
    <xf numFmtId="3" fontId="0" fillId="33" borderId="29" xfId="0" applyNumberFormat="1" applyFill="1" applyBorder="1" applyAlignment="1" applyProtection="1">
      <alignment horizontal="right" vertical="center"/>
      <protection locked="0"/>
    </xf>
    <xf numFmtId="3" fontId="6" fillId="33" borderId="55" xfId="0" applyNumberFormat="1" applyFont="1" applyFill="1" applyBorder="1" applyAlignment="1" applyProtection="1">
      <alignment horizontal="center" vertical="center"/>
      <protection locked="0"/>
    </xf>
    <xf numFmtId="3" fontId="0" fillId="33" borderId="11" xfId="0" applyNumberFormat="1" applyFill="1" applyBorder="1" applyAlignment="1" applyProtection="1">
      <alignment horizontal="left" vertical="center"/>
      <protection locked="0"/>
    </xf>
    <xf numFmtId="3" fontId="0" fillId="33" borderId="31" xfId="0" applyNumberFormat="1" applyFill="1" applyBorder="1" applyAlignment="1" applyProtection="1">
      <alignment horizontal="right" vertical="center"/>
      <protection locked="0"/>
    </xf>
    <xf numFmtId="3" fontId="0" fillId="33" borderId="12" xfId="0" applyNumberFormat="1" applyFill="1" applyBorder="1" applyAlignment="1" applyProtection="1">
      <alignment horizontal="left" vertical="center"/>
      <protection locked="0"/>
    </xf>
    <xf numFmtId="3" fontId="0" fillId="33" borderId="51" xfId="0" applyNumberFormat="1" applyFill="1" applyBorder="1" applyAlignment="1" applyProtection="1">
      <alignment horizontal="center" vertical="center"/>
      <protection locked="0"/>
    </xf>
    <xf numFmtId="3" fontId="0" fillId="33" borderId="52" xfId="0" applyNumberFormat="1" applyFill="1" applyBorder="1" applyAlignment="1" applyProtection="1">
      <alignment horizontal="right" vertical="center"/>
      <protection locked="0"/>
    </xf>
    <xf numFmtId="3" fontId="5" fillId="33" borderId="52" xfId="0" applyNumberFormat="1" applyFont="1" applyFill="1" applyBorder="1" applyAlignment="1" applyProtection="1">
      <alignment horizontal="right" vertical="center"/>
      <protection locked="0"/>
    </xf>
    <xf numFmtId="3" fontId="1" fillId="33" borderId="10" xfId="0" applyNumberFormat="1" applyFont="1" applyFill="1" applyBorder="1" applyAlignment="1" applyProtection="1">
      <alignment horizontal="left" vertical="center"/>
      <protection locked="0"/>
    </xf>
    <xf numFmtId="3" fontId="1" fillId="33" borderId="14" xfId="0" applyNumberFormat="1" applyFont="1" applyFill="1" applyBorder="1" applyAlignment="1" applyProtection="1">
      <alignment horizontal="right" vertical="center"/>
      <protection/>
    </xf>
    <xf numFmtId="3" fontId="1" fillId="33" borderId="19" xfId="0" applyNumberFormat="1" applyFont="1" applyFill="1" applyBorder="1" applyAlignment="1" applyProtection="1">
      <alignment horizontal="right" vertical="center"/>
      <protection/>
    </xf>
    <xf numFmtId="3" fontId="12" fillId="33" borderId="20" xfId="0" applyNumberFormat="1" applyFont="1" applyFill="1" applyBorder="1" applyAlignment="1" applyProtection="1">
      <alignment horizontal="right" vertical="center"/>
      <protection/>
    </xf>
    <xf numFmtId="3" fontId="0" fillId="33" borderId="27" xfId="0" applyNumberFormat="1" applyFill="1" applyBorder="1" applyAlignment="1" applyProtection="1">
      <alignment horizontal="center" vertical="center"/>
      <protection locked="0"/>
    </xf>
    <xf numFmtId="3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19" xfId="0" applyNumberFormat="1" applyFont="1" applyFill="1" applyBorder="1" applyAlignment="1" applyProtection="1">
      <alignment horizontal="center" vertical="center" wrapText="1"/>
      <protection locked="0"/>
    </xf>
    <xf numFmtId="3" fontId="16" fillId="35" borderId="0" xfId="0" applyNumberFormat="1" applyFont="1" applyFill="1" applyAlignment="1">
      <alignment/>
    </xf>
    <xf numFmtId="3" fontId="1" fillId="33" borderId="10" xfId="0" applyNumberFormat="1" applyFont="1" applyFill="1" applyBorder="1" applyAlignment="1" applyProtection="1">
      <alignment horizontal="left" vertical="center" wrapText="1"/>
      <protection/>
    </xf>
    <xf numFmtId="3" fontId="1" fillId="33" borderId="10" xfId="0" applyNumberFormat="1" applyFont="1" applyFill="1" applyBorder="1" applyAlignment="1" applyProtection="1">
      <alignment horizontal="justify" vertical="center"/>
      <protection locked="0"/>
    </xf>
    <xf numFmtId="3" fontId="1" fillId="33" borderId="71" xfId="0" applyNumberFormat="1" applyFont="1" applyFill="1" applyBorder="1" applyAlignment="1" applyProtection="1">
      <alignment horizontal="left"/>
      <protection locked="0"/>
    </xf>
    <xf numFmtId="3" fontId="13" fillId="33" borderId="12" xfId="0" applyNumberFormat="1" applyFont="1" applyFill="1" applyBorder="1" applyAlignment="1" applyProtection="1">
      <alignment horizontal="left" vertical="center" wrapText="1"/>
      <protection locked="0"/>
    </xf>
    <xf numFmtId="3" fontId="0" fillId="35" borderId="11" xfId="0" applyNumberFormat="1" applyFill="1" applyBorder="1" applyAlignment="1">
      <alignment horizontal="center" vertical="center"/>
    </xf>
    <xf numFmtId="0" fontId="93" fillId="35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3" fontId="17" fillId="33" borderId="78" xfId="0" applyNumberFormat="1" applyFont="1" applyFill="1" applyBorder="1" applyAlignment="1" applyProtection="1">
      <alignment horizontal="right" indent="1"/>
      <protection locked="0"/>
    </xf>
    <xf numFmtId="3" fontId="17" fillId="33" borderId="57" xfId="0" applyNumberFormat="1" applyFont="1" applyFill="1" applyBorder="1" applyAlignment="1" applyProtection="1">
      <alignment horizontal="right" indent="1"/>
      <protection locked="0"/>
    </xf>
    <xf numFmtId="3" fontId="93" fillId="33" borderId="0" xfId="0" applyNumberFormat="1" applyFont="1" applyFill="1" applyBorder="1" applyAlignment="1" applyProtection="1">
      <alignment/>
      <protection locked="0"/>
    </xf>
    <xf numFmtId="3" fontId="13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0" xfId="0" applyNumberFormat="1" applyFont="1" applyFill="1" applyBorder="1" applyAlignment="1" applyProtection="1">
      <alignment horizontal="left" vertical="center"/>
      <protection locked="0"/>
    </xf>
    <xf numFmtId="3" fontId="47" fillId="33" borderId="0" xfId="0" applyNumberFormat="1" applyFont="1" applyFill="1" applyBorder="1" applyAlignment="1" applyProtection="1">
      <alignment horizontal="right" indent="1"/>
      <protection/>
    </xf>
    <xf numFmtId="3" fontId="17" fillId="33" borderId="0" xfId="0" applyNumberFormat="1" applyFont="1" applyFill="1" applyBorder="1" applyAlignment="1" applyProtection="1">
      <alignment horizontal="right" indent="1"/>
      <protection locked="0"/>
    </xf>
    <xf numFmtId="3" fontId="16" fillId="33" borderId="0" xfId="0" applyNumberFormat="1" applyFont="1" applyFill="1" applyBorder="1" applyAlignment="1" applyProtection="1">
      <alignment horizontal="right" indent="1"/>
      <protection/>
    </xf>
    <xf numFmtId="3" fontId="16" fillId="33" borderId="0" xfId="0" applyNumberFormat="1" applyFont="1" applyFill="1" applyBorder="1" applyAlignment="1" applyProtection="1">
      <alignment horizontal="right" indent="1"/>
      <protection locked="0"/>
    </xf>
    <xf numFmtId="3" fontId="16" fillId="33" borderId="0" xfId="0" applyNumberFormat="1" applyFont="1" applyFill="1" applyBorder="1" applyAlignment="1" applyProtection="1">
      <alignment/>
      <protection locked="0"/>
    </xf>
    <xf numFmtId="3" fontId="16" fillId="33" borderId="0" xfId="0" applyNumberFormat="1" applyFont="1" applyFill="1" applyBorder="1" applyAlignment="1" applyProtection="1">
      <alignment horizontal="right" indent="1"/>
      <protection/>
    </xf>
    <xf numFmtId="3" fontId="1" fillId="0" borderId="15" xfId="0" applyNumberFormat="1" applyFont="1" applyFill="1" applyBorder="1" applyAlignment="1" applyProtection="1">
      <alignment horizontal="right" indent="1"/>
      <protection/>
    </xf>
    <xf numFmtId="3" fontId="94" fillId="0" borderId="0" xfId="0" applyNumberFormat="1" applyFont="1" applyFill="1" applyAlignment="1" applyProtection="1">
      <alignment/>
      <protection locked="0"/>
    </xf>
    <xf numFmtId="3" fontId="17" fillId="35" borderId="39" xfId="0" applyNumberFormat="1" applyFont="1" applyFill="1" applyBorder="1" applyAlignment="1" applyProtection="1">
      <alignment horizontal="left" indent="1"/>
      <protection locked="0"/>
    </xf>
    <xf numFmtId="3" fontId="0" fillId="35" borderId="12" xfId="0" applyNumberFormat="1" applyFont="1" applyFill="1" applyBorder="1" applyAlignment="1" applyProtection="1">
      <alignment horizontal="right" indent="1"/>
      <protection/>
    </xf>
    <xf numFmtId="3" fontId="0" fillId="35" borderId="53" xfId="0" applyNumberFormat="1" applyFont="1" applyFill="1" applyBorder="1" applyAlignment="1" applyProtection="1">
      <alignment horizontal="right" indent="1"/>
      <protection locked="0"/>
    </xf>
    <xf numFmtId="3" fontId="0" fillId="35" borderId="33" xfId="0" applyNumberFormat="1" applyFont="1" applyFill="1" applyBorder="1" applyAlignment="1" applyProtection="1">
      <alignment horizontal="right" indent="1"/>
      <protection locked="0"/>
    </xf>
    <xf numFmtId="3" fontId="1" fillId="35" borderId="11" xfId="0" applyNumberFormat="1" applyFont="1" applyFill="1" applyBorder="1" applyAlignment="1" applyProtection="1">
      <alignment horizontal="right" indent="1"/>
      <protection/>
    </xf>
    <xf numFmtId="3" fontId="0" fillId="35" borderId="18" xfId="0" applyNumberFormat="1" applyFont="1" applyFill="1" applyBorder="1" applyAlignment="1" applyProtection="1">
      <alignment/>
      <protection locked="0"/>
    </xf>
    <xf numFmtId="3" fontId="0" fillId="35" borderId="0" xfId="0" applyNumberFormat="1" applyFont="1" applyFill="1" applyAlignment="1" applyProtection="1">
      <alignment/>
      <protection locked="0"/>
    </xf>
    <xf numFmtId="3" fontId="39" fillId="35" borderId="16" xfId="0" applyNumberFormat="1" applyFont="1" applyFill="1" applyBorder="1" applyAlignment="1" applyProtection="1">
      <alignment horizontal="left" vertical="center"/>
      <protection locked="0"/>
    </xf>
    <xf numFmtId="3" fontId="2" fillId="35" borderId="57" xfId="0" applyNumberFormat="1" applyFont="1" applyFill="1" applyBorder="1" applyAlignment="1" applyProtection="1">
      <alignment horizontal="right" indent="1"/>
      <protection locked="0"/>
    </xf>
    <xf numFmtId="3" fontId="0" fillId="35" borderId="0" xfId="0" applyNumberFormat="1" applyFont="1" applyFill="1" applyAlignment="1" applyProtection="1">
      <alignment/>
      <protection locked="0"/>
    </xf>
    <xf numFmtId="3" fontId="0" fillId="35" borderId="0" xfId="0" applyNumberFormat="1" applyFont="1" applyFill="1" applyAlignment="1" applyProtection="1">
      <alignment horizontal="left"/>
      <protection locked="0"/>
    </xf>
    <xf numFmtId="3" fontId="0" fillId="35" borderId="0" xfId="0" applyNumberFormat="1" applyFont="1" applyFill="1" applyAlignment="1" applyProtection="1">
      <alignment/>
      <protection locked="0"/>
    </xf>
    <xf numFmtId="3" fontId="2" fillId="35" borderId="16" xfId="0" applyNumberFormat="1" applyFont="1" applyFill="1" applyBorder="1" applyAlignment="1" applyProtection="1">
      <alignment horizontal="right" indent="1"/>
      <protection/>
    </xf>
    <xf numFmtId="3" fontId="3" fillId="35" borderId="16" xfId="0" applyNumberFormat="1" applyFont="1" applyFill="1" applyBorder="1" applyAlignment="1" applyProtection="1">
      <alignment horizontal="right" indent="1"/>
      <protection/>
    </xf>
    <xf numFmtId="3" fontId="2" fillId="35" borderId="18" xfId="0" applyNumberFormat="1" applyFont="1" applyFill="1" applyBorder="1" applyAlignment="1" applyProtection="1">
      <alignment/>
      <protection locked="0"/>
    </xf>
    <xf numFmtId="3" fontId="5" fillId="35" borderId="13" xfId="0" applyNumberFormat="1" applyFont="1" applyFill="1" applyBorder="1" applyAlignment="1" applyProtection="1">
      <alignment horizontal="left" vertical="center"/>
      <protection locked="0"/>
    </xf>
    <xf numFmtId="3" fontId="32" fillId="35" borderId="55" xfId="0" applyNumberFormat="1" applyFont="1" applyFill="1" applyBorder="1" applyAlignment="1" applyProtection="1">
      <alignment horizontal="right" vertical="center" indent="1"/>
      <protection/>
    </xf>
    <xf numFmtId="3" fontId="32" fillId="35" borderId="28" xfId="0" applyNumberFormat="1" applyFont="1" applyFill="1" applyBorder="1" applyAlignment="1" applyProtection="1">
      <alignment horizontal="right" indent="1"/>
      <protection/>
    </xf>
    <xf numFmtId="3" fontId="32" fillId="35" borderId="43" xfId="0" applyNumberFormat="1" applyFont="1" applyFill="1" applyBorder="1" applyAlignment="1" applyProtection="1">
      <alignment horizontal="right" indent="1"/>
      <protection/>
    </xf>
    <xf numFmtId="3" fontId="1" fillId="35" borderId="13" xfId="0" applyNumberFormat="1" applyFont="1" applyFill="1" applyBorder="1" applyAlignment="1" applyProtection="1">
      <alignment horizontal="right" indent="1"/>
      <protection/>
    </xf>
    <xf numFmtId="3" fontId="2" fillId="35" borderId="0" xfId="0" applyNumberFormat="1" applyFont="1" applyFill="1" applyAlignment="1" applyProtection="1">
      <alignment/>
      <protection locked="0"/>
    </xf>
    <xf numFmtId="3" fontId="17" fillId="35" borderId="59" xfId="0" applyNumberFormat="1" applyFont="1" applyFill="1" applyBorder="1" applyAlignment="1" applyProtection="1">
      <alignment horizontal="left" indent="1"/>
      <protection locked="0"/>
    </xf>
    <xf numFmtId="3" fontId="32" fillId="35" borderId="15" xfId="0" applyNumberFormat="1" applyFont="1" applyFill="1" applyBorder="1" applyAlignment="1" applyProtection="1">
      <alignment horizontal="right" indent="1"/>
      <protection/>
    </xf>
    <xf numFmtId="3" fontId="0" fillId="35" borderId="54" xfId="0" applyNumberFormat="1" applyFont="1" applyFill="1" applyBorder="1" applyAlignment="1" applyProtection="1">
      <alignment horizontal="right" indent="1"/>
      <protection locked="0"/>
    </xf>
    <xf numFmtId="3" fontId="0" fillId="35" borderId="78" xfId="0" applyNumberFormat="1" applyFont="1" applyFill="1" applyBorder="1" applyAlignment="1" applyProtection="1">
      <alignment horizontal="right" indent="1"/>
      <protection locked="0"/>
    </xf>
    <xf numFmtId="3" fontId="13" fillId="35" borderId="11" xfId="0" applyNumberFormat="1" applyFont="1" applyFill="1" applyBorder="1" applyAlignment="1" applyProtection="1">
      <alignment horizontal="left" vertical="center" wrapText="1"/>
      <protection locked="0"/>
    </xf>
    <xf numFmtId="3" fontId="0" fillId="35" borderId="56" xfId="0" applyNumberFormat="1" applyFont="1" applyFill="1" applyBorder="1" applyAlignment="1" applyProtection="1">
      <alignment horizontal="right" vertical="center" indent="1"/>
      <protection locked="0"/>
    </xf>
    <xf numFmtId="3" fontId="0" fillId="35" borderId="17" xfId="0" applyNumberFormat="1" applyFont="1" applyFill="1" applyBorder="1" applyAlignment="1" applyProtection="1">
      <alignment horizontal="right" indent="1"/>
      <protection locked="0"/>
    </xf>
    <xf numFmtId="3" fontId="0" fillId="35" borderId="44" xfId="0" applyNumberFormat="1" applyFont="1" applyFill="1" applyBorder="1" applyAlignment="1" applyProtection="1">
      <alignment horizontal="right" indent="1"/>
      <protection locked="0"/>
    </xf>
    <xf numFmtId="3" fontId="32" fillId="35" borderId="12" xfId="0" applyNumberFormat="1" applyFont="1" applyFill="1" applyBorder="1" applyAlignment="1" applyProtection="1">
      <alignment horizontal="right" indent="1"/>
      <protection/>
    </xf>
    <xf numFmtId="3" fontId="0" fillId="35" borderId="53" xfId="0" applyNumberFormat="1" applyFont="1" applyFill="1" applyBorder="1" applyAlignment="1" applyProtection="1">
      <alignment horizontal="right" indent="1"/>
      <protection locked="0"/>
    </xf>
    <xf numFmtId="3" fontId="0" fillId="35" borderId="17" xfId="0" applyNumberFormat="1" applyFont="1" applyFill="1" applyBorder="1" applyAlignment="1" applyProtection="1">
      <alignment horizontal="right" indent="1"/>
      <protection locked="0"/>
    </xf>
    <xf numFmtId="3" fontId="0" fillId="35" borderId="49" xfId="0" applyNumberFormat="1" applyFont="1" applyFill="1" applyBorder="1" applyAlignment="1" applyProtection="1">
      <alignment horizontal="right" vertical="center" indent="1"/>
      <protection locked="0"/>
    </xf>
    <xf numFmtId="3" fontId="0" fillId="35" borderId="57" xfId="0" applyNumberFormat="1" applyFont="1" applyFill="1" applyBorder="1" applyAlignment="1" applyProtection="1">
      <alignment horizontal="right" indent="1"/>
      <protection locked="0"/>
    </xf>
    <xf numFmtId="3" fontId="0" fillId="35" borderId="45" xfId="0" applyNumberFormat="1" applyFont="1" applyFill="1" applyBorder="1" applyAlignment="1" applyProtection="1">
      <alignment horizontal="right" indent="1"/>
      <protection locked="0"/>
    </xf>
    <xf numFmtId="3" fontId="1" fillId="35" borderId="16" xfId="0" applyNumberFormat="1" applyFont="1" applyFill="1" applyBorder="1" applyAlignment="1" applyProtection="1">
      <alignment horizontal="right" indent="1"/>
      <protection locked="0"/>
    </xf>
    <xf numFmtId="3" fontId="2" fillId="35" borderId="16" xfId="0" applyNumberFormat="1" applyFont="1" applyFill="1" applyBorder="1" applyAlignment="1" applyProtection="1">
      <alignment horizontal="right" indent="1"/>
      <protection/>
    </xf>
    <xf numFmtId="3" fontId="2" fillId="35" borderId="49" xfId="0" applyNumberFormat="1" applyFont="1" applyFill="1" applyBorder="1" applyAlignment="1" applyProtection="1">
      <alignment horizontal="right" indent="1"/>
      <protection/>
    </xf>
    <xf numFmtId="3" fontId="2" fillId="35" borderId="57" xfId="0" applyNumberFormat="1" applyFont="1" applyFill="1" applyBorder="1" applyAlignment="1" applyProtection="1">
      <alignment horizontal="right" indent="1"/>
      <protection/>
    </xf>
    <xf numFmtId="3" fontId="0" fillId="35" borderId="15" xfId="0" applyNumberFormat="1" applyFill="1" applyBorder="1" applyAlignment="1" applyProtection="1">
      <alignment horizontal="left" vertical="center"/>
      <protection locked="0"/>
    </xf>
    <xf numFmtId="3" fontId="0" fillId="35" borderId="54" xfId="0" applyNumberFormat="1" applyFont="1" applyFill="1" applyBorder="1" applyAlignment="1" applyProtection="1">
      <alignment horizontal="right" vertical="center" indent="1"/>
      <protection locked="0"/>
    </xf>
    <xf numFmtId="3" fontId="0" fillId="35" borderId="25" xfId="0" applyNumberFormat="1" applyFont="1" applyFill="1" applyBorder="1" applyAlignment="1" applyProtection="1">
      <alignment horizontal="right" indent="1"/>
      <protection locked="0"/>
    </xf>
    <xf numFmtId="3" fontId="0" fillId="35" borderId="65" xfId="0" applyNumberFormat="1" applyFont="1" applyFill="1" applyBorder="1" applyAlignment="1" applyProtection="1">
      <alignment horizontal="right" indent="1"/>
      <protection locked="0"/>
    </xf>
    <xf numFmtId="3" fontId="1" fillId="35" borderId="79" xfId="0" applyNumberFormat="1" applyFont="1" applyFill="1" applyBorder="1" applyAlignment="1" applyProtection="1">
      <alignment horizontal="right" indent="1"/>
      <protection locked="0"/>
    </xf>
    <xf numFmtId="3" fontId="0" fillId="35" borderId="0" xfId="0" applyNumberFormat="1" applyFont="1" applyFill="1" applyBorder="1" applyAlignment="1" applyProtection="1">
      <alignment vertical="center" wrapText="1"/>
      <protection locked="0"/>
    </xf>
    <xf numFmtId="3" fontId="0" fillId="0" borderId="12" xfId="0" applyNumberFormat="1" applyFont="1" applyFill="1" applyBorder="1" applyAlignment="1" applyProtection="1">
      <alignment horizontal="right" indent="1"/>
      <protection locked="0"/>
    </xf>
    <xf numFmtId="3" fontId="0" fillId="33" borderId="0" xfId="0" applyNumberFormat="1" applyFont="1" applyFill="1" applyAlignment="1" applyProtection="1">
      <alignment horizontal="left"/>
      <protection locked="0"/>
    </xf>
    <xf numFmtId="3" fontId="0" fillId="35" borderId="0" xfId="0" applyNumberFormat="1" applyFont="1" applyFill="1" applyAlignment="1" applyProtection="1">
      <alignment horizontal="left"/>
      <protection locked="0"/>
    </xf>
    <xf numFmtId="3" fontId="1" fillId="33" borderId="12" xfId="0" applyNumberFormat="1" applyFont="1" applyFill="1" applyBorder="1" applyAlignment="1" applyProtection="1">
      <alignment horizontal="right" vertical="center" indent="1"/>
      <protection locked="0"/>
    </xf>
    <xf numFmtId="3" fontId="0" fillId="33" borderId="29" xfId="0" applyNumberFormat="1" applyFont="1" applyFill="1" applyBorder="1" applyAlignment="1" applyProtection="1">
      <alignment horizontal="right" indent="1"/>
      <protection locked="0"/>
    </xf>
    <xf numFmtId="3" fontId="0" fillId="33" borderId="31" xfId="0" applyNumberFormat="1" applyFont="1" applyFill="1" applyBorder="1" applyAlignment="1" applyProtection="1">
      <alignment horizontal="right" indent="1"/>
      <protection locked="0"/>
    </xf>
    <xf numFmtId="3" fontId="0" fillId="33" borderId="34" xfId="0" applyNumberFormat="1" applyFont="1" applyFill="1" applyBorder="1" applyAlignment="1" applyProtection="1">
      <alignment horizontal="right" indent="1"/>
      <protection locked="0"/>
    </xf>
    <xf numFmtId="0" fontId="98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7" fillId="33" borderId="0" xfId="0" applyFont="1" applyFill="1" applyAlignment="1">
      <alignment/>
    </xf>
    <xf numFmtId="3" fontId="14" fillId="33" borderId="79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71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80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51" xfId="0" applyNumberFormat="1" applyFont="1" applyFill="1" applyBorder="1" applyAlignment="1" applyProtection="1">
      <alignment horizontal="right" vertical="center" indent="1"/>
      <protection locked="0"/>
    </xf>
    <xf numFmtId="3" fontId="13" fillId="33" borderId="77" xfId="0" applyNumberFormat="1" applyFont="1" applyFill="1" applyBorder="1" applyAlignment="1" applyProtection="1">
      <alignment horizontal="center" vertical="center" wrapText="1"/>
      <protection locked="0"/>
    </xf>
    <xf numFmtId="3" fontId="31" fillId="33" borderId="0" xfId="0" applyNumberFormat="1" applyFont="1" applyFill="1" applyBorder="1" applyAlignment="1" applyProtection="1">
      <alignment horizontal="center" vertical="top"/>
      <protection locked="0"/>
    </xf>
    <xf numFmtId="3" fontId="17" fillId="33" borderId="81" xfId="0" applyNumberFormat="1" applyFont="1" applyFill="1" applyBorder="1" applyAlignment="1" applyProtection="1">
      <alignment horizontal="right" indent="1"/>
      <protection locked="0"/>
    </xf>
    <xf numFmtId="3" fontId="17" fillId="33" borderId="48" xfId="0" applyNumberFormat="1" applyFont="1" applyFill="1" applyBorder="1" applyAlignment="1" applyProtection="1">
      <alignment horizontal="right" indent="1"/>
      <protection locked="0"/>
    </xf>
    <xf numFmtId="3" fontId="16" fillId="33" borderId="19" xfId="0" applyNumberFormat="1" applyFont="1" applyFill="1" applyBorder="1" applyAlignment="1" applyProtection="1">
      <alignment horizontal="right" indent="1"/>
      <protection locked="0"/>
    </xf>
    <xf numFmtId="3" fontId="2" fillId="35" borderId="49" xfId="0" applyNumberFormat="1" applyFont="1" applyFill="1" applyBorder="1" applyAlignment="1" applyProtection="1">
      <alignment horizontal="right" indent="1"/>
      <protection locked="0"/>
    </xf>
    <xf numFmtId="3" fontId="7" fillId="33" borderId="69" xfId="0" applyNumberFormat="1" applyFont="1" applyFill="1" applyBorder="1" applyAlignment="1" applyProtection="1">
      <alignment vertical="center"/>
      <protection locked="0"/>
    </xf>
    <xf numFmtId="3" fontId="13" fillId="33" borderId="0" xfId="0" applyNumberFormat="1" applyFont="1" applyFill="1" applyBorder="1" applyAlignment="1" applyProtection="1">
      <alignment vertical="center" wrapText="1"/>
      <protection locked="0"/>
    </xf>
    <xf numFmtId="3" fontId="7" fillId="33" borderId="82" xfId="0" applyNumberFormat="1" applyFont="1" applyFill="1" applyBorder="1" applyAlignment="1" applyProtection="1">
      <alignment vertical="center"/>
      <protection locked="0"/>
    </xf>
    <xf numFmtId="3" fontId="3" fillId="33" borderId="15" xfId="0" applyNumberFormat="1" applyFont="1" applyFill="1" applyBorder="1" applyAlignment="1" applyProtection="1">
      <alignment horizontal="right" indent="1"/>
      <protection/>
    </xf>
    <xf numFmtId="3" fontId="2" fillId="33" borderId="24" xfId="0" applyNumberFormat="1" applyFont="1" applyFill="1" applyBorder="1" applyAlignment="1" applyProtection="1">
      <alignment horizontal="right" indent="1"/>
      <protection/>
    </xf>
    <xf numFmtId="3" fontId="2" fillId="33" borderId="51" xfId="0" applyNumberFormat="1" applyFont="1" applyFill="1" applyBorder="1" applyAlignment="1" applyProtection="1">
      <alignment horizontal="right" indent="1"/>
      <protection/>
    </xf>
    <xf numFmtId="3" fontId="2" fillId="33" borderId="52" xfId="0" applyNumberFormat="1" applyFont="1" applyFill="1" applyBorder="1" applyAlignment="1" applyProtection="1">
      <alignment horizontal="right" indent="1"/>
      <protection/>
    </xf>
    <xf numFmtId="0" fontId="7" fillId="35" borderId="0" xfId="0" applyFont="1" applyFill="1" applyAlignment="1">
      <alignment/>
    </xf>
    <xf numFmtId="3" fontId="39" fillId="33" borderId="39" xfId="0" applyNumberFormat="1" applyFont="1" applyFill="1" applyBorder="1" applyAlignment="1" applyProtection="1">
      <alignment horizontal="left" indent="1"/>
      <protection locked="0"/>
    </xf>
    <xf numFmtId="3" fontId="39" fillId="33" borderId="16" xfId="0" applyNumberFormat="1" applyFont="1" applyFill="1" applyBorder="1" applyAlignment="1" applyProtection="1">
      <alignment horizontal="left" indent="1"/>
      <protection locked="0"/>
    </xf>
    <xf numFmtId="3" fontId="39" fillId="33" borderId="12" xfId="0" applyNumberFormat="1" applyFont="1" applyFill="1" applyBorder="1" applyAlignment="1" applyProtection="1">
      <alignment horizontal="left" indent="1"/>
      <protection locked="0"/>
    </xf>
    <xf numFmtId="3" fontId="39" fillId="35" borderId="60" xfId="0" applyNumberFormat="1" applyFont="1" applyFill="1" applyBorder="1" applyAlignment="1" applyProtection="1">
      <alignment horizontal="left" indent="1"/>
      <protection locked="0"/>
    </xf>
    <xf numFmtId="3" fontId="0" fillId="33" borderId="0" xfId="0" applyNumberFormat="1" applyFont="1" applyFill="1" applyAlignment="1" applyProtection="1">
      <alignment vertical="center"/>
      <protection locked="0"/>
    </xf>
    <xf numFmtId="0" fontId="0" fillId="35" borderId="0" xfId="0" applyFill="1" applyBorder="1" applyAlignment="1">
      <alignment/>
    </xf>
    <xf numFmtId="4" fontId="0" fillId="33" borderId="0" xfId="0" applyNumberFormat="1" applyFont="1" applyFill="1" applyBorder="1" applyAlignment="1" applyProtection="1">
      <alignment horizontal="left"/>
      <protection locked="0"/>
    </xf>
    <xf numFmtId="3" fontId="0" fillId="0" borderId="70" xfId="0" applyNumberFormat="1" applyFont="1" applyFill="1" applyBorder="1" applyAlignment="1" applyProtection="1">
      <alignment horizontal="right" indent="1"/>
      <protection locked="0"/>
    </xf>
    <xf numFmtId="3" fontId="0" fillId="33" borderId="74" xfId="0" applyNumberFormat="1" applyFont="1" applyFill="1" applyBorder="1" applyAlignment="1" applyProtection="1">
      <alignment horizontal="right" indent="1"/>
      <protection locked="0"/>
    </xf>
    <xf numFmtId="3" fontId="0" fillId="33" borderId="83" xfId="0" applyNumberFormat="1" applyFont="1" applyFill="1" applyBorder="1" applyAlignment="1" applyProtection="1">
      <alignment horizontal="right" indent="1"/>
      <protection locked="0"/>
    </xf>
    <xf numFmtId="3" fontId="2" fillId="33" borderId="83" xfId="0" applyNumberFormat="1" applyFont="1" applyFill="1" applyBorder="1" applyAlignment="1" applyProtection="1">
      <alignment horizontal="right" indent="1"/>
      <protection/>
    </xf>
    <xf numFmtId="3" fontId="0" fillId="33" borderId="70" xfId="0" applyNumberFormat="1" applyFont="1" applyFill="1" applyBorder="1" applyAlignment="1" applyProtection="1">
      <alignment horizontal="right" indent="1"/>
      <protection locked="0"/>
    </xf>
    <xf numFmtId="3" fontId="0" fillId="35" borderId="77" xfId="0" applyNumberFormat="1" applyFont="1" applyFill="1" applyBorder="1" applyAlignment="1" applyProtection="1">
      <alignment horizontal="right" indent="1"/>
      <protection locked="0"/>
    </xf>
    <xf numFmtId="3" fontId="0" fillId="35" borderId="41" xfId="0" applyNumberFormat="1" applyFont="1" applyFill="1" applyBorder="1" applyAlignment="1" applyProtection="1">
      <alignment horizontal="right" indent="1"/>
      <protection locked="0"/>
    </xf>
    <xf numFmtId="3" fontId="2" fillId="35" borderId="68" xfId="0" applyNumberFormat="1" applyFont="1" applyFill="1" applyBorder="1" applyAlignment="1" applyProtection="1">
      <alignment horizontal="right" indent="1"/>
      <protection/>
    </xf>
    <xf numFmtId="3" fontId="0" fillId="33" borderId="58" xfId="0" applyNumberFormat="1" applyFont="1" applyFill="1" applyBorder="1" applyAlignment="1" applyProtection="1">
      <alignment horizontal="right" indent="1"/>
      <protection locked="0"/>
    </xf>
    <xf numFmtId="3" fontId="5" fillId="35" borderId="0" xfId="0" applyNumberFormat="1" applyFont="1" applyFill="1" applyAlignment="1">
      <alignment horizontal="right"/>
    </xf>
    <xf numFmtId="3" fontId="12" fillId="35" borderId="0" xfId="0" applyNumberFormat="1" applyFont="1" applyFill="1" applyAlignment="1">
      <alignment horizontal="right"/>
    </xf>
    <xf numFmtId="0" fontId="5" fillId="35" borderId="0" xfId="0" applyFont="1" applyFill="1" applyBorder="1" applyAlignment="1">
      <alignment horizontal="right"/>
    </xf>
    <xf numFmtId="3" fontId="5" fillId="35" borderId="0" xfId="0" applyNumberFormat="1" applyFont="1" applyFill="1" applyBorder="1" applyAlignment="1">
      <alignment horizontal="right"/>
    </xf>
    <xf numFmtId="3" fontId="12" fillId="35" borderId="0" xfId="0" applyNumberFormat="1" applyFont="1" applyFill="1" applyBorder="1" applyAlignment="1">
      <alignment horizontal="right"/>
    </xf>
    <xf numFmtId="3" fontId="5" fillId="35" borderId="0" xfId="0" applyNumberFormat="1" applyFont="1" applyFill="1" applyBorder="1" applyAlignment="1">
      <alignment horizontal="center"/>
    </xf>
    <xf numFmtId="3" fontId="5" fillId="35" borderId="0" xfId="0" applyNumberFormat="1" applyFont="1" applyFill="1" applyAlignment="1">
      <alignment horizontal="center"/>
    </xf>
    <xf numFmtId="3" fontId="12" fillId="35" borderId="0" xfId="0" applyNumberFormat="1" applyFont="1" applyFill="1" applyAlignment="1">
      <alignment horizontal="center"/>
    </xf>
    <xf numFmtId="3" fontId="6" fillId="35" borderId="0" xfId="0" applyNumberFormat="1" applyFont="1" applyFill="1" applyAlignment="1">
      <alignment/>
    </xf>
    <xf numFmtId="3" fontId="5" fillId="35" borderId="80" xfId="0" applyNumberFormat="1" applyFont="1" applyFill="1" applyBorder="1" applyAlignment="1">
      <alignment horizontal="right"/>
    </xf>
    <xf numFmtId="3" fontId="12" fillId="35" borderId="0" xfId="0" applyNumberFormat="1" applyFont="1" applyFill="1" applyBorder="1" applyAlignment="1">
      <alignment horizontal="center"/>
    </xf>
    <xf numFmtId="3" fontId="1" fillId="35" borderId="0" xfId="0" applyNumberFormat="1" applyFont="1" applyFill="1" applyAlignment="1">
      <alignment/>
    </xf>
    <xf numFmtId="3" fontId="7" fillId="35" borderId="0" xfId="0" applyNumberFormat="1" applyFont="1" applyFill="1" applyAlignment="1">
      <alignment/>
    </xf>
    <xf numFmtId="0" fontId="29" fillId="35" borderId="44" xfId="0" applyFont="1" applyFill="1" applyBorder="1" applyAlignment="1">
      <alignment horizontal="center" vertical="top" wrapText="1"/>
    </xf>
    <xf numFmtId="0" fontId="28" fillId="35" borderId="44" xfId="0" applyFont="1" applyFill="1" applyBorder="1" applyAlignment="1">
      <alignment horizontal="right" vertical="top" wrapText="1" indent="1"/>
    </xf>
    <xf numFmtId="0" fontId="28" fillId="35" borderId="44" xfId="0" applyFont="1" applyFill="1" applyBorder="1" applyAlignment="1">
      <alignment horizontal="right" vertical="center" wrapText="1" indent="1"/>
    </xf>
    <xf numFmtId="3" fontId="28" fillId="35" borderId="44" xfId="0" applyNumberFormat="1" applyFont="1" applyFill="1" applyBorder="1" applyAlignment="1">
      <alignment horizontal="right" vertical="top" wrapText="1" indent="1"/>
    </xf>
    <xf numFmtId="1" fontId="99" fillId="35" borderId="0" xfId="0" applyNumberFormat="1" applyFont="1" applyFill="1" applyBorder="1" applyAlignment="1">
      <alignment vertical="top" wrapText="1"/>
    </xf>
    <xf numFmtId="0" fontId="0" fillId="35" borderId="0" xfId="0" applyFont="1" applyFill="1" applyBorder="1" applyAlignment="1">
      <alignment/>
    </xf>
    <xf numFmtId="3" fontId="0" fillId="34" borderId="0" xfId="0" applyNumberFormat="1" applyFont="1" applyFill="1" applyBorder="1" applyAlignment="1" applyProtection="1">
      <alignment wrapText="1"/>
      <protection locked="0"/>
    </xf>
    <xf numFmtId="3" fontId="0" fillId="34" borderId="0" xfId="0" applyNumberFormat="1" applyFill="1" applyBorder="1" applyAlignment="1" applyProtection="1">
      <alignment/>
      <protection locked="0"/>
    </xf>
    <xf numFmtId="3" fontId="1" fillId="34" borderId="0" xfId="0" applyNumberFormat="1" applyFont="1" applyFill="1" applyBorder="1" applyAlignment="1" applyProtection="1">
      <alignment/>
      <protection/>
    </xf>
    <xf numFmtId="0" fontId="29" fillId="35" borderId="44" xfId="0" applyFont="1" applyFill="1" applyBorder="1" applyAlignment="1">
      <alignment horizontal="center" vertical="center" wrapText="1"/>
    </xf>
    <xf numFmtId="3" fontId="12" fillId="35" borderId="80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 applyProtection="1">
      <alignment horizontal="right" indent="1"/>
      <protection/>
    </xf>
    <xf numFmtId="3" fontId="3" fillId="35" borderId="11" xfId="0" applyNumberFormat="1" applyFont="1" applyFill="1" applyBorder="1" applyAlignment="1" applyProtection="1">
      <alignment horizontal="right" indent="1"/>
      <protection/>
    </xf>
    <xf numFmtId="3" fontId="3" fillId="33" borderId="12" xfId="0" applyNumberFormat="1" applyFont="1" applyFill="1" applyBorder="1" applyAlignment="1" applyProtection="1">
      <alignment horizontal="right" indent="1"/>
      <protection locked="0"/>
    </xf>
    <xf numFmtId="3" fontId="0" fillId="35" borderId="0" xfId="0" applyNumberFormat="1" applyFill="1" applyAlignment="1">
      <alignment/>
    </xf>
    <xf numFmtId="3" fontId="28" fillId="35" borderId="17" xfId="0" applyNumberFormat="1" applyFont="1" applyFill="1" applyBorder="1" applyAlignment="1">
      <alignment horizontal="right" vertical="top" wrapText="1" indent="1"/>
    </xf>
    <xf numFmtId="4" fontId="6" fillId="33" borderId="79" xfId="0" applyNumberFormat="1" applyFont="1" applyFill="1" applyBorder="1" applyAlignment="1" applyProtection="1">
      <alignment horizontal="center" vertical="center"/>
      <protection locked="0"/>
    </xf>
    <xf numFmtId="4" fontId="26" fillId="33" borderId="10" xfId="0" applyNumberFormat="1" applyFont="1" applyFill="1" applyBorder="1" applyAlignment="1" applyProtection="1">
      <alignment horizontal="center" vertical="center"/>
      <protection locked="0"/>
    </xf>
    <xf numFmtId="4" fontId="1" fillId="33" borderId="0" xfId="0" applyNumberFormat="1" applyFont="1" applyFill="1" applyBorder="1" applyAlignment="1" applyProtection="1">
      <alignment vertical="center"/>
      <protection locked="0"/>
    </xf>
    <xf numFmtId="4" fontId="1" fillId="33" borderId="0" xfId="0" applyNumberFormat="1" applyFont="1" applyFill="1" applyBorder="1" applyAlignment="1" applyProtection="1">
      <alignment horizontal="center"/>
      <protection locked="0"/>
    </xf>
    <xf numFmtId="4" fontId="26" fillId="33" borderId="0" xfId="0" applyNumberFormat="1" applyFont="1" applyFill="1" applyBorder="1" applyAlignment="1" applyProtection="1">
      <alignment/>
      <protection locked="0"/>
    </xf>
    <xf numFmtId="4" fontId="1" fillId="33" borderId="0" xfId="0" applyNumberFormat="1" applyFont="1" applyFill="1" applyAlignment="1" applyProtection="1">
      <alignment/>
      <protection locked="0"/>
    </xf>
    <xf numFmtId="4" fontId="0" fillId="33" borderId="44" xfId="0" applyNumberFormat="1" applyFill="1" applyBorder="1" applyAlignment="1" applyProtection="1">
      <alignment/>
      <protection locked="0"/>
    </xf>
    <xf numFmtId="4" fontId="6" fillId="33" borderId="21" xfId="0" applyNumberFormat="1" applyFont="1" applyFill="1" applyBorder="1" applyAlignment="1" applyProtection="1">
      <alignment horizontal="center" vertical="center"/>
      <protection locked="0"/>
    </xf>
    <xf numFmtId="3" fontId="0" fillId="33" borderId="40" xfId="0" applyNumberFormat="1" applyFont="1" applyFill="1" applyBorder="1" applyAlignment="1" applyProtection="1">
      <alignment horizontal="right" indent="1"/>
      <protection locked="0"/>
    </xf>
    <xf numFmtId="3" fontId="0" fillId="33" borderId="41" xfId="0" applyNumberFormat="1" applyFont="1" applyFill="1" applyBorder="1" applyAlignment="1" applyProtection="1">
      <alignment horizontal="right" indent="1"/>
      <protection locked="0"/>
    </xf>
    <xf numFmtId="3" fontId="0" fillId="33" borderId="42" xfId="0" applyNumberFormat="1" applyFont="1" applyFill="1" applyBorder="1" applyAlignment="1" applyProtection="1">
      <alignment horizontal="right" indent="1"/>
      <protection locked="0"/>
    </xf>
    <xf numFmtId="4" fontId="6" fillId="33" borderId="81" xfId="0" applyNumberFormat="1" applyFont="1" applyFill="1" applyBorder="1" applyAlignment="1" applyProtection="1">
      <alignment horizontal="center" vertical="center"/>
      <protection locked="0"/>
    </xf>
    <xf numFmtId="4" fontId="0" fillId="33" borderId="67" xfId="0" applyNumberFormat="1" applyFill="1" applyBorder="1" applyAlignment="1" applyProtection="1">
      <alignment horizontal="center"/>
      <protection locked="0"/>
    </xf>
    <xf numFmtId="4" fontId="0" fillId="33" borderId="84" xfId="0" applyNumberFormat="1" applyFill="1" applyBorder="1" applyAlignment="1" applyProtection="1">
      <alignment horizontal="center"/>
      <protection locked="0"/>
    </xf>
    <xf numFmtId="4" fontId="0" fillId="33" borderId="71" xfId="0" applyNumberFormat="1" applyFill="1" applyBorder="1" applyAlignment="1" applyProtection="1">
      <alignment horizontal="center"/>
      <protection locked="0"/>
    </xf>
    <xf numFmtId="4" fontId="12" fillId="33" borderId="35" xfId="0" applyNumberFormat="1" applyFont="1" applyFill="1" applyBorder="1" applyAlignment="1" applyProtection="1">
      <alignment/>
      <protection locked="0"/>
    </xf>
    <xf numFmtId="4" fontId="0" fillId="33" borderId="46" xfId="0" applyNumberFormat="1" applyFill="1" applyBorder="1" applyAlignment="1" applyProtection="1">
      <alignment/>
      <protection locked="0"/>
    </xf>
    <xf numFmtId="4" fontId="0" fillId="33" borderId="59" xfId="0" applyNumberFormat="1" applyFill="1" applyBorder="1" applyAlignment="1" applyProtection="1">
      <alignment/>
      <protection locked="0"/>
    </xf>
    <xf numFmtId="4" fontId="0" fillId="33" borderId="31" xfId="0" applyNumberForma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0" fillId="33" borderId="34" xfId="0" applyNumberForma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 horizontal="right"/>
      <protection locked="0"/>
    </xf>
    <xf numFmtId="3" fontId="2" fillId="33" borderId="13" xfId="0" applyNumberFormat="1" applyFont="1" applyFill="1" applyBorder="1" applyAlignment="1" applyProtection="1">
      <alignment horizontal="right" indent="1"/>
      <protection/>
    </xf>
    <xf numFmtId="3" fontId="2" fillId="33" borderId="55" xfId="0" applyNumberFormat="1" applyFont="1" applyFill="1" applyBorder="1" applyAlignment="1" applyProtection="1">
      <alignment horizontal="right" indent="1"/>
      <protection/>
    </xf>
    <xf numFmtId="3" fontId="2" fillId="33" borderId="28" xfId="0" applyNumberFormat="1" applyFont="1" applyFill="1" applyBorder="1" applyAlignment="1" applyProtection="1">
      <alignment horizontal="right" indent="1"/>
      <protection/>
    </xf>
    <xf numFmtId="3" fontId="0" fillId="33" borderId="25" xfId="0" applyNumberFormat="1" applyFont="1" applyFill="1" applyBorder="1" applyAlignment="1" applyProtection="1">
      <alignment/>
      <protection locked="0"/>
    </xf>
    <xf numFmtId="3" fontId="0" fillId="33" borderId="65" xfId="0" applyNumberFormat="1" applyFont="1" applyFill="1" applyBorder="1" applyAlignment="1" applyProtection="1">
      <alignment/>
      <protection locked="0"/>
    </xf>
    <xf numFmtId="3" fontId="0" fillId="33" borderId="54" xfId="0" applyNumberFormat="1" applyFont="1" applyFill="1" applyBorder="1" applyAlignment="1" applyProtection="1">
      <alignment/>
      <protection locked="0"/>
    </xf>
    <xf numFmtId="3" fontId="2" fillId="33" borderId="40" xfId="0" applyNumberFormat="1" applyFont="1" applyFill="1" applyBorder="1" applyAlignment="1" applyProtection="1">
      <alignment horizontal="right" indent="1"/>
      <protection/>
    </xf>
    <xf numFmtId="3" fontId="0" fillId="33" borderId="65" xfId="0" applyNumberFormat="1" applyFont="1" applyFill="1" applyBorder="1" applyAlignment="1" applyProtection="1">
      <alignment/>
      <protection locked="0"/>
    </xf>
    <xf numFmtId="3" fontId="3" fillId="33" borderId="11" xfId="0" applyNumberFormat="1" applyFont="1" applyFill="1" applyBorder="1" applyAlignment="1" applyProtection="1">
      <alignment horizontal="right" indent="1"/>
      <protection/>
    </xf>
    <xf numFmtId="3" fontId="32" fillId="33" borderId="58" xfId="0" applyNumberFormat="1" applyFont="1" applyFill="1" applyBorder="1" applyAlignment="1" applyProtection="1">
      <alignment horizontal="right" vertical="center" indent="1"/>
      <protection/>
    </xf>
    <xf numFmtId="3" fontId="0" fillId="33" borderId="54" xfId="0" applyNumberFormat="1" applyFont="1" applyFill="1" applyBorder="1" applyAlignment="1" applyProtection="1">
      <alignment/>
      <protection locked="0"/>
    </xf>
    <xf numFmtId="3" fontId="0" fillId="33" borderId="15" xfId="0" applyNumberFormat="1" applyFont="1" applyFill="1" applyBorder="1" applyAlignment="1" applyProtection="1">
      <alignment/>
      <protection locked="0"/>
    </xf>
    <xf numFmtId="3" fontId="32" fillId="33" borderId="24" xfId="0" applyNumberFormat="1" applyFont="1" applyFill="1" applyBorder="1" applyAlignment="1" applyProtection="1">
      <alignment horizontal="right" vertical="center" indent="1"/>
      <protection/>
    </xf>
    <xf numFmtId="3" fontId="0" fillId="33" borderId="15" xfId="0" applyNumberFormat="1" applyFont="1" applyFill="1" applyBorder="1" applyAlignment="1" applyProtection="1">
      <alignment/>
      <protection locked="0"/>
    </xf>
    <xf numFmtId="3" fontId="0" fillId="33" borderId="37" xfId="0" applyNumberFormat="1" applyFont="1" applyFill="1" applyBorder="1" applyAlignment="1" applyProtection="1">
      <alignment horizontal="left"/>
      <protection locked="0"/>
    </xf>
    <xf numFmtId="3" fontId="0" fillId="33" borderId="38" xfId="0" applyNumberFormat="1" applyFont="1" applyFill="1" applyBorder="1" applyAlignment="1" applyProtection="1">
      <alignment horizontal="left"/>
      <protection locked="0"/>
    </xf>
    <xf numFmtId="3" fontId="93" fillId="33" borderId="0" xfId="0" applyNumberFormat="1" applyFont="1" applyFill="1" applyAlignment="1" applyProtection="1">
      <alignment horizontal="right"/>
      <protection locked="0"/>
    </xf>
    <xf numFmtId="0" fontId="28" fillId="35" borderId="43" xfId="0" applyFont="1" applyFill="1" applyBorder="1" applyAlignment="1">
      <alignment horizontal="right" vertical="top" wrapText="1" indent="1"/>
    </xf>
    <xf numFmtId="0" fontId="1" fillId="35" borderId="40" xfId="0" applyFont="1" applyFill="1" applyBorder="1" applyAlignment="1">
      <alignment/>
    </xf>
    <xf numFmtId="4" fontId="5" fillId="33" borderId="26" xfId="0" applyNumberFormat="1" applyFont="1" applyFill="1" applyBorder="1" applyAlignment="1" applyProtection="1">
      <alignment/>
      <protection locked="0"/>
    </xf>
    <xf numFmtId="3" fontId="16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3" fontId="6" fillId="35" borderId="0" xfId="0" applyNumberFormat="1" applyFont="1" applyFill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16" fillId="35" borderId="0" xfId="0" applyNumberFormat="1" applyFont="1" applyFill="1" applyBorder="1" applyAlignment="1">
      <alignment horizontal="center"/>
    </xf>
    <xf numFmtId="3" fontId="7" fillId="35" borderId="0" xfId="0" applyNumberFormat="1" applyFont="1" applyFill="1" applyAlignment="1">
      <alignment horizontal="center"/>
    </xf>
    <xf numFmtId="3" fontId="1" fillId="35" borderId="0" xfId="0" applyNumberFormat="1" applyFont="1" applyFill="1" applyAlignment="1">
      <alignment horizontal="center"/>
    </xf>
    <xf numFmtId="4" fontId="16" fillId="34" borderId="0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4" fillId="33" borderId="64" xfId="0" applyNumberFormat="1" applyFont="1" applyFill="1" applyBorder="1" applyAlignment="1">
      <alignment/>
    </xf>
    <xf numFmtId="4" fontId="5" fillId="33" borderId="38" xfId="0" applyNumberFormat="1" applyFont="1" applyFill="1" applyBorder="1" applyAlignment="1" applyProtection="1">
      <alignment/>
      <protection locked="0"/>
    </xf>
    <xf numFmtId="0" fontId="1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 horizontal="right" indent="1"/>
      <protection locked="0"/>
    </xf>
    <xf numFmtId="0" fontId="10" fillId="33" borderId="0" xfId="0" applyFont="1" applyFill="1" applyBorder="1" applyAlignment="1" applyProtection="1">
      <alignment horizontal="right" indent="1"/>
      <protection locked="0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horizontal="justify" vertical="center"/>
    </xf>
    <xf numFmtId="0" fontId="7" fillId="33" borderId="48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7" fillId="33" borderId="42" xfId="0" applyFont="1" applyFill="1" applyBorder="1" applyAlignment="1">
      <alignment/>
    </xf>
    <xf numFmtId="0" fontId="4" fillId="33" borderId="43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55" xfId="0" applyFont="1" applyFill="1" applyBorder="1" applyAlignment="1">
      <alignment/>
    </xf>
    <xf numFmtId="3" fontId="28" fillId="7" borderId="28" xfId="0" applyNumberFormat="1" applyFont="1" applyFill="1" applyBorder="1" applyAlignment="1">
      <alignment horizontal="right" vertical="top" wrapText="1" indent="1"/>
    </xf>
    <xf numFmtId="3" fontId="1" fillId="33" borderId="37" xfId="0" applyNumberFormat="1" applyFont="1" applyFill="1" applyBorder="1" applyAlignment="1" applyProtection="1">
      <alignment horizontal="right" indent="1"/>
      <protection/>
    </xf>
    <xf numFmtId="3" fontId="1" fillId="33" borderId="38" xfId="0" applyNumberFormat="1" applyFont="1" applyFill="1" applyBorder="1" applyAlignment="1" applyProtection="1">
      <alignment horizontal="right" indent="1"/>
      <protection/>
    </xf>
    <xf numFmtId="3" fontId="1" fillId="35" borderId="38" xfId="0" applyNumberFormat="1" applyFont="1" applyFill="1" applyBorder="1" applyAlignment="1" applyProtection="1">
      <alignment horizontal="right" indent="1"/>
      <protection/>
    </xf>
    <xf numFmtId="3" fontId="1" fillId="33" borderId="39" xfId="0" applyNumberFormat="1" applyFont="1" applyFill="1" applyBorder="1" applyAlignment="1" applyProtection="1">
      <alignment horizontal="right" indent="1"/>
      <protection/>
    </xf>
    <xf numFmtId="3" fontId="26" fillId="33" borderId="18" xfId="0" applyNumberFormat="1" applyFont="1" applyFill="1" applyBorder="1" applyAlignment="1" applyProtection="1">
      <alignment vertical="center"/>
      <protection locked="0"/>
    </xf>
    <xf numFmtId="3" fontId="26" fillId="33" borderId="0" xfId="0" applyNumberFormat="1" applyFont="1" applyFill="1" applyBorder="1" applyAlignment="1" applyProtection="1">
      <alignment vertical="center"/>
      <protection locked="0"/>
    </xf>
    <xf numFmtId="3" fontId="1" fillId="33" borderId="18" xfId="0" applyNumberFormat="1" applyFont="1" applyFill="1" applyBorder="1" applyAlignment="1" applyProtection="1">
      <alignment horizontal="right" indent="1"/>
      <protection/>
    </xf>
    <xf numFmtId="0" fontId="6" fillId="35" borderId="0" xfId="0" applyFont="1" applyFill="1" applyBorder="1" applyAlignment="1">
      <alignment horizontal="center"/>
    </xf>
    <xf numFmtId="3" fontId="26" fillId="35" borderId="0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/>
    </xf>
    <xf numFmtId="0" fontId="6" fillId="35" borderId="0" xfId="0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3" fontId="1" fillId="35" borderId="0" xfId="0" applyNumberFormat="1" applyFont="1" applyFill="1" applyBorder="1" applyAlignment="1">
      <alignment horizontal="center"/>
    </xf>
    <xf numFmtId="3" fontId="1" fillId="35" borderId="0" xfId="0" applyNumberFormat="1" applyFont="1" applyFill="1" applyBorder="1" applyAlignment="1">
      <alignment/>
    </xf>
    <xf numFmtId="0" fontId="11" fillId="33" borderId="0" xfId="0" applyFont="1" applyFill="1" applyAlignment="1">
      <alignment horizontal="center" vertical="center"/>
    </xf>
    <xf numFmtId="0" fontId="7" fillId="0" borderId="0" xfId="0" applyFont="1" applyAlignment="1">
      <alignment wrapText="1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67" xfId="0" applyFont="1" applyFill="1" applyBorder="1" applyAlignment="1">
      <alignment horizontal="center" vertical="center" wrapText="1"/>
    </xf>
    <xf numFmtId="0" fontId="10" fillId="33" borderId="85" xfId="0" applyFont="1" applyFill="1" applyBorder="1" applyAlignment="1">
      <alignment horizontal="center" vertical="center" wrapText="1"/>
    </xf>
    <xf numFmtId="0" fontId="10" fillId="33" borderId="86" xfId="0" applyFont="1" applyFill="1" applyBorder="1" applyAlignment="1">
      <alignment horizontal="center" vertical="center" wrapText="1"/>
    </xf>
    <xf numFmtId="0" fontId="13" fillId="33" borderId="79" xfId="0" applyFont="1" applyFill="1" applyBorder="1" applyAlignment="1">
      <alignment horizontal="center" vertical="center"/>
    </xf>
    <xf numFmtId="0" fontId="13" fillId="33" borderId="7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center" wrapText="1"/>
    </xf>
    <xf numFmtId="0" fontId="16" fillId="33" borderId="69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4" fontId="6" fillId="33" borderId="79" xfId="0" applyNumberFormat="1" applyFont="1" applyFill="1" applyBorder="1" applyAlignment="1" applyProtection="1">
      <alignment horizontal="center" vertical="center"/>
      <protection locked="0"/>
    </xf>
    <xf numFmtId="4" fontId="6" fillId="33" borderId="71" xfId="0" applyNumberFormat="1" applyFont="1" applyFill="1" applyBorder="1" applyAlignment="1" applyProtection="1">
      <alignment horizontal="center" vertical="center"/>
      <protection locked="0"/>
    </xf>
    <xf numFmtId="4" fontId="0" fillId="33" borderId="35" xfId="0" applyNumberFormat="1" applyFill="1" applyBorder="1" applyAlignment="1" applyProtection="1">
      <alignment horizontal="center" vertical="center"/>
      <protection locked="0"/>
    </xf>
    <xf numFmtId="4" fontId="0" fillId="33" borderId="23" xfId="0" applyNumberFormat="1" applyFill="1" applyBorder="1" applyAlignment="1" applyProtection="1">
      <alignment horizontal="center" vertical="center"/>
      <protection locked="0"/>
    </xf>
    <xf numFmtId="4" fontId="0" fillId="33" borderId="46" xfId="0" applyNumberFormat="1" applyFill="1" applyBorder="1" applyAlignment="1" applyProtection="1">
      <alignment horizontal="center" vertical="center"/>
      <protection locked="0"/>
    </xf>
    <xf numFmtId="4" fontId="0" fillId="33" borderId="35" xfId="0" applyNumberFormat="1" applyFont="1" applyFill="1" applyBorder="1" applyAlignment="1" applyProtection="1">
      <alignment horizontal="center" vertical="center"/>
      <protection locked="0"/>
    </xf>
    <xf numFmtId="4" fontId="0" fillId="33" borderId="23" xfId="0" applyNumberFormat="1" applyFont="1" applyFill="1" applyBorder="1" applyAlignment="1" applyProtection="1">
      <alignment horizontal="center" vertical="center"/>
      <protection locked="0"/>
    </xf>
    <xf numFmtId="4" fontId="0" fillId="33" borderId="46" xfId="0" applyNumberFormat="1" applyFont="1" applyFill="1" applyBorder="1" applyAlignment="1" applyProtection="1">
      <alignment horizontal="center" vertical="center"/>
      <protection locked="0"/>
    </xf>
    <xf numFmtId="4" fontId="0" fillId="33" borderId="0" xfId="0" applyNumberFormat="1" applyFill="1" applyBorder="1" applyAlignment="1" applyProtection="1">
      <alignment horizontal="left" vertical="center"/>
      <protection locked="0"/>
    </xf>
    <xf numFmtId="4" fontId="6" fillId="33" borderId="87" xfId="0" applyNumberFormat="1" applyFont="1" applyFill="1" applyBorder="1" applyAlignment="1" applyProtection="1">
      <alignment horizontal="left" vertical="center"/>
      <protection locked="0"/>
    </xf>
    <xf numFmtId="4" fontId="6" fillId="33" borderId="88" xfId="0" applyNumberFormat="1" applyFont="1" applyFill="1" applyBorder="1" applyAlignment="1" applyProtection="1">
      <alignment horizontal="left" vertical="center"/>
      <protection locked="0"/>
    </xf>
    <xf numFmtId="4" fontId="6" fillId="33" borderId="82" xfId="0" applyNumberFormat="1" applyFont="1" applyFill="1" applyBorder="1" applyAlignment="1" applyProtection="1">
      <alignment horizontal="left" vertical="center"/>
      <protection locked="0"/>
    </xf>
    <xf numFmtId="4" fontId="6" fillId="33" borderId="73" xfId="0" applyNumberFormat="1" applyFont="1" applyFill="1" applyBorder="1" applyAlignment="1" applyProtection="1">
      <alignment horizontal="left" vertical="center"/>
      <protection locked="0"/>
    </xf>
    <xf numFmtId="4" fontId="100" fillId="33" borderId="0" xfId="0" applyNumberFormat="1" applyFont="1" applyFill="1" applyBorder="1" applyAlignment="1" applyProtection="1">
      <alignment horizontal="left" vertical="top" wrapText="1"/>
      <protection locked="0"/>
    </xf>
    <xf numFmtId="3" fontId="6" fillId="33" borderId="65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54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70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67" xfId="0" applyNumberFormat="1" applyFont="1" applyFill="1" applyBorder="1" applyAlignment="1" applyProtection="1">
      <alignment horizontal="center" vertical="center" wrapText="1"/>
      <protection locked="0"/>
    </xf>
    <xf numFmtId="3" fontId="26" fillId="33" borderId="35" xfId="0" applyNumberFormat="1" applyFont="1" applyFill="1" applyBorder="1" applyAlignment="1" applyProtection="1">
      <alignment horizontal="center" vertical="center"/>
      <protection locked="0"/>
    </xf>
    <xf numFmtId="3" fontId="26" fillId="33" borderId="23" xfId="0" applyNumberFormat="1" applyFont="1" applyFill="1" applyBorder="1" applyAlignment="1" applyProtection="1">
      <alignment horizontal="center" vertical="center"/>
      <protection locked="0"/>
    </xf>
    <xf numFmtId="3" fontId="26" fillId="33" borderId="46" xfId="0" applyNumberFormat="1" applyFont="1" applyFill="1" applyBorder="1" applyAlignment="1" applyProtection="1">
      <alignment horizontal="center" vertical="center"/>
      <protection locked="0"/>
    </xf>
    <xf numFmtId="3" fontId="10" fillId="33" borderId="59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89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70" xfId="0" applyNumberFormat="1" applyFont="1" applyFill="1" applyBorder="1" applyAlignment="1" applyProtection="1">
      <alignment horizontal="center" vertical="center" wrapText="1"/>
      <protection locked="0"/>
    </xf>
    <xf numFmtId="3" fontId="12" fillId="33" borderId="35" xfId="0" applyNumberFormat="1" applyFont="1" applyFill="1" applyBorder="1" applyAlignment="1" applyProtection="1">
      <alignment horizontal="center" vertical="center"/>
      <protection locked="0"/>
    </xf>
    <xf numFmtId="3" fontId="12" fillId="33" borderId="23" xfId="0" applyNumberFormat="1" applyFont="1" applyFill="1" applyBorder="1" applyAlignment="1" applyProtection="1">
      <alignment horizontal="center" vertical="center"/>
      <protection locked="0"/>
    </xf>
    <xf numFmtId="3" fontId="12" fillId="33" borderId="46" xfId="0" applyNumberFormat="1" applyFont="1" applyFill="1" applyBorder="1" applyAlignment="1" applyProtection="1">
      <alignment horizontal="center" vertical="center"/>
      <protection locked="0"/>
    </xf>
    <xf numFmtId="3" fontId="14" fillId="33" borderId="35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46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79" xfId="0" applyNumberFormat="1" applyFont="1" applyFill="1" applyBorder="1" applyAlignment="1" applyProtection="1">
      <alignment horizontal="center" vertical="center"/>
      <protection locked="0"/>
    </xf>
    <xf numFmtId="3" fontId="1" fillId="33" borderId="71" xfId="0" applyNumberFormat="1" applyFont="1" applyFill="1" applyBorder="1" applyAlignment="1" applyProtection="1">
      <alignment horizontal="center" vertical="center"/>
      <protection locked="0"/>
    </xf>
    <xf numFmtId="3" fontId="14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31" fillId="33" borderId="77" xfId="0" applyNumberFormat="1" applyFont="1" applyFill="1" applyBorder="1" applyAlignment="1" applyProtection="1">
      <alignment horizontal="center" vertical="top"/>
      <protection locked="0"/>
    </xf>
    <xf numFmtId="3" fontId="13" fillId="33" borderId="76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58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79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71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79" xfId="0" applyNumberFormat="1" applyFont="1" applyFill="1" applyBorder="1" applyAlignment="1" applyProtection="1">
      <alignment horizontal="center" vertical="center"/>
      <protection locked="0"/>
    </xf>
    <xf numFmtId="3" fontId="0" fillId="33" borderId="71" xfId="0" applyNumberFormat="1" applyFont="1" applyFill="1" applyBorder="1" applyAlignment="1" applyProtection="1">
      <alignment horizontal="center" vertical="center"/>
      <protection locked="0"/>
    </xf>
    <xf numFmtId="3" fontId="14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7" fillId="33" borderId="69" xfId="0" applyNumberFormat="1" applyFont="1" applyFill="1" applyBorder="1" applyAlignment="1" applyProtection="1">
      <alignment horizontal="left"/>
      <protection locked="0"/>
    </xf>
    <xf numFmtId="3" fontId="13" fillId="33" borderId="79" xfId="0" applyNumberFormat="1" applyFont="1" applyFill="1" applyBorder="1" applyAlignment="1" applyProtection="1">
      <alignment horizontal="center" vertical="center"/>
      <protection locked="0"/>
    </xf>
    <xf numFmtId="3" fontId="13" fillId="33" borderId="61" xfId="0" applyNumberFormat="1" applyFont="1" applyFill="1" applyBorder="1" applyAlignment="1" applyProtection="1">
      <alignment horizontal="center" vertical="center"/>
      <protection locked="0"/>
    </xf>
    <xf numFmtId="3" fontId="13" fillId="33" borderId="71" xfId="0" applyNumberFormat="1" applyFont="1" applyFill="1" applyBorder="1" applyAlignment="1" applyProtection="1">
      <alignment horizontal="center" vertical="center"/>
      <protection locked="0"/>
    </xf>
    <xf numFmtId="3" fontId="10" fillId="33" borderId="87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82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79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71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81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80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79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61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3" fontId="14" fillId="33" borderId="61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71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88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73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87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77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79" xfId="0" applyNumberFormat="1" applyFont="1" applyFill="1" applyBorder="1" applyAlignment="1" applyProtection="1">
      <alignment horizontal="center"/>
      <protection locked="0"/>
    </xf>
    <xf numFmtId="3" fontId="2" fillId="33" borderId="71" xfId="0" applyNumberFormat="1" applyFont="1" applyFill="1" applyBorder="1" applyAlignment="1" applyProtection="1">
      <alignment horizontal="center"/>
      <protection locked="0"/>
    </xf>
    <xf numFmtId="3" fontId="13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67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78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47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86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59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85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86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78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85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90" xfId="0" applyNumberFormat="1" applyFont="1" applyFill="1" applyBorder="1" applyAlignment="1" applyProtection="1">
      <alignment horizontal="center" vertical="center" wrapText="1"/>
      <protection locked="0"/>
    </xf>
    <xf numFmtId="3" fontId="5" fillId="34" borderId="35" xfId="0" applyNumberFormat="1" applyFont="1" applyFill="1" applyBorder="1" applyAlignment="1" applyProtection="1">
      <alignment horizontal="justify" vertical="center" wrapText="1"/>
      <protection locked="0"/>
    </xf>
    <xf numFmtId="3" fontId="5" fillId="34" borderId="46" xfId="0" applyNumberFormat="1" applyFont="1" applyFill="1" applyBorder="1" applyAlignment="1" applyProtection="1">
      <alignment horizontal="justify" vertical="center" wrapText="1"/>
      <protection locked="0"/>
    </xf>
    <xf numFmtId="3" fontId="10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50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65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54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77" xfId="0" applyNumberFormat="1" applyFont="1" applyFill="1" applyBorder="1" applyAlignment="1" applyProtection="1">
      <alignment horizontal="center"/>
      <protection locked="0"/>
    </xf>
    <xf numFmtId="3" fontId="7" fillId="34" borderId="0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 horizontal="center" vertical="center"/>
      <protection locked="0"/>
    </xf>
    <xf numFmtId="3" fontId="0" fillId="34" borderId="0" xfId="0" applyNumberFormat="1" applyFill="1" applyBorder="1" applyAlignment="1" applyProtection="1">
      <alignment horizontal="left" vertical="top" wrapText="1"/>
      <protection locked="0"/>
    </xf>
    <xf numFmtId="3" fontId="10" fillId="34" borderId="85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86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23" fillId="34" borderId="15" xfId="0" applyNumberFormat="1" applyFont="1" applyFill="1" applyBorder="1" applyAlignment="1" applyProtection="1">
      <alignment horizontal="center" vertical="center"/>
      <protection locked="0"/>
    </xf>
    <xf numFmtId="3" fontId="23" fillId="34" borderId="16" xfId="0" applyNumberFormat="1" applyFont="1" applyFill="1" applyBorder="1" applyAlignment="1" applyProtection="1">
      <alignment horizontal="center" vertical="center"/>
      <protection locked="0"/>
    </xf>
    <xf numFmtId="3" fontId="10" fillId="34" borderId="87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82" xfId="0" applyNumberFormat="1" applyFont="1" applyFill="1" applyBorder="1" applyAlignment="1" applyProtection="1">
      <alignment horizontal="center" vertical="center" wrapText="1"/>
      <protection locked="0"/>
    </xf>
    <xf numFmtId="3" fontId="23" fillId="34" borderId="59" xfId="0" applyNumberFormat="1" applyFont="1" applyFill="1" applyBorder="1" applyAlignment="1" applyProtection="1">
      <alignment horizontal="center" vertical="center"/>
      <protection locked="0"/>
    </xf>
    <xf numFmtId="3" fontId="23" fillId="34" borderId="60" xfId="0" applyNumberFormat="1" applyFont="1" applyFill="1" applyBorder="1" applyAlignment="1" applyProtection="1">
      <alignment horizontal="center" vertical="center"/>
      <protection locked="0"/>
    </xf>
    <xf numFmtId="3" fontId="10" fillId="34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67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78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47" xfId="0" applyNumberFormat="1" applyFont="1" applyFill="1" applyBorder="1" applyAlignment="1" applyProtection="1">
      <alignment horizontal="center" vertical="center" wrapText="1"/>
      <protection locked="0"/>
    </xf>
    <xf numFmtId="3" fontId="28" fillId="35" borderId="17" xfId="0" applyNumberFormat="1" applyFont="1" applyFill="1" applyBorder="1" applyAlignment="1">
      <alignment vertical="top" wrapText="1"/>
    </xf>
    <xf numFmtId="0" fontId="28" fillId="35" borderId="17" xfId="0" applyFont="1" applyFill="1" applyBorder="1" applyAlignment="1">
      <alignment horizontal="left" vertical="center" wrapText="1" indent="1"/>
    </xf>
    <xf numFmtId="0" fontId="28" fillId="35" borderId="17" xfId="0" applyFont="1" applyFill="1" applyBorder="1" applyAlignment="1">
      <alignment horizontal="left" vertical="top" wrapText="1"/>
    </xf>
    <xf numFmtId="0" fontId="28" fillId="35" borderId="28" xfId="0" applyFont="1" applyFill="1" applyBorder="1" applyAlignment="1">
      <alignment horizontal="left" vertical="center" wrapText="1" indent="1"/>
    </xf>
    <xf numFmtId="0" fontId="28" fillId="35" borderId="44" xfId="0" applyFont="1" applyFill="1" applyBorder="1" applyAlignment="1">
      <alignment horizontal="center" vertical="center" wrapText="1"/>
    </xf>
    <xf numFmtId="0" fontId="28" fillId="35" borderId="41" xfId="0" applyFont="1" applyFill="1" applyBorder="1" applyAlignment="1">
      <alignment horizontal="center" vertical="center" wrapText="1"/>
    </xf>
    <xf numFmtId="0" fontId="28" fillId="35" borderId="56" xfId="0" applyFont="1" applyFill="1" applyBorder="1" applyAlignment="1">
      <alignment horizontal="center" vertical="center" wrapText="1"/>
    </xf>
    <xf numFmtId="0" fontId="28" fillId="35" borderId="33" xfId="0" applyFont="1" applyFill="1" applyBorder="1" applyAlignment="1">
      <alignment horizontal="left" vertical="center" wrapText="1" indent="1"/>
    </xf>
    <xf numFmtId="0" fontId="28" fillId="35" borderId="22" xfId="0" applyFont="1" applyFill="1" applyBorder="1" applyAlignment="1">
      <alignment horizontal="left" vertical="center" wrapText="1" indent="1"/>
    </xf>
    <xf numFmtId="0" fontId="29" fillId="35" borderId="17" xfId="0" applyFont="1" applyFill="1" applyBorder="1" applyAlignment="1">
      <alignment vertical="top" wrapText="1"/>
    </xf>
    <xf numFmtId="0" fontId="28" fillId="35" borderId="17" xfId="0" applyFont="1" applyFill="1" applyBorder="1" applyAlignment="1">
      <alignment vertical="top" wrapText="1"/>
    </xf>
    <xf numFmtId="0" fontId="0" fillId="35" borderId="17" xfId="36" applyFont="1" applyFill="1" applyBorder="1" applyAlignment="1" applyProtection="1">
      <alignment horizontal="left" vertical="center" wrapText="1"/>
      <protection/>
    </xf>
    <xf numFmtId="0" fontId="28" fillId="35" borderId="17" xfId="0" applyFont="1" applyFill="1" applyBorder="1" applyAlignment="1">
      <alignment horizontal="center" vertical="top" wrapText="1"/>
    </xf>
    <xf numFmtId="0" fontId="0" fillId="35" borderId="17" xfId="0" applyFont="1" applyFill="1" applyBorder="1" applyAlignment="1">
      <alignment horizontal="center"/>
    </xf>
    <xf numFmtId="3" fontId="0" fillId="35" borderId="17" xfId="0" applyNumberFormat="1" applyFont="1" applyFill="1" applyBorder="1" applyAlignment="1">
      <alignment horizontal="center"/>
    </xf>
    <xf numFmtId="0" fontId="28" fillId="35" borderId="44" xfId="0" applyFont="1" applyFill="1" applyBorder="1" applyAlignment="1">
      <alignment horizontal="left" vertical="top" wrapText="1"/>
    </xf>
    <xf numFmtId="0" fontId="28" fillId="35" borderId="41" xfId="0" applyFont="1" applyFill="1" applyBorder="1" applyAlignment="1">
      <alignment horizontal="left" vertical="top" wrapText="1"/>
    </xf>
    <xf numFmtId="0" fontId="28" fillId="35" borderId="56" xfId="0" applyFont="1" applyFill="1" applyBorder="1" applyAlignment="1">
      <alignment horizontal="left" vertical="top" wrapText="1"/>
    </xf>
    <xf numFmtId="0" fontId="0" fillId="35" borderId="17" xfId="36" applyFont="1" applyFill="1" applyBorder="1" applyAlignment="1" applyProtection="1">
      <alignment horizontal="left" vertical="top" wrapText="1"/>
      <protection/>
    </xf>
    <xf numFmtId="3" fontId="0" fillId="7" borderId="17" xfId="0" applyNumberFormat="1" applyFont="1" applyFill="1" applyBorder="1" applyAlignment="1">
      <alignment horizontal="right" indent="1"/>
    </xf>
    <xf numFmtId="3" fontId="0" fillId="35" borderId="17" xfId="0" applyNumberFormat="1" applyFont="1" applyFill="1" applyBorder="1" applyAlignment="1">
      <alignment horizontal="right" indent="1"/>
    </xf>
    <xf numFmtId="0" fontId="28" fillId="35" borderId="17" xfId="0" applyFont="1" applyFill="1" applyBorder="1" applyAlignment="1">
      <alignment horizontal="left" vertical="top" wrapText="1" indent="1"/>
    </xf>
    <xf numFmtId="3" fontId="0" fillId="35" borderId="44" xfId="0" applyNumberFormat="1" applyFont="1" applyFill="1" applyBorder="1" applyAlignment="1">
      <alignment horizontal="right" indent="1"/>
    </xf>
    <xf numFmtId="3" fontId="0" fillId="35" borderId="56" xfId="0" applyNumberFormat="1" applyFont="1" applyFill="1" applyBorder="1" applyAlignment="1">
      <alignment horizontal="right" indent="1"/>
    </xf>
    <xf numFmtId="0" fontId="28" fillId="35" borderId="0" xfId="0" applyFont="1" applyFill="1" applyAlignment="1">
      <alignment horizontal="left" wrapText="1"/>
    </xf>
    <xf numFmtId="3" fontId="0" fillId="35" borderId="17" xfId="0" applyNumberFormat="1" applyFont="1" applyFill="1" applyBorder="1" applyAlignment="1">
      <alignment horizontal="right" vertical="center" indent="1"/>
    </xf>
    <xf numFmtId="0" fontId="0" fillId="35" borderId="17" xfId="0" applyFont="1" applyFill="1" applyBorder="1" applyAlignment="1">
      <alignment horizontal="right" indent="1"/>
    </xf>
    <xf numFmtId="0" fontId="0" fillId="35" borderId="32" xfId="36" applyFont="1" applyFill="1" applyBorder="1" applyAlignment="1" applyProtection="1">
      <alignment horizontal="left" vertical="center" wrapText="1" indent="1"/>
      <protection/>
    </xf>
    <xf numFmtId="0" fontId="0" fillId="35" borderId="50" xfId="36" applyFont="1" applyFill="1" applyBorder="1" applyAlignment="1" applyProtection="1">
      <alignment horizontal="left" vertical="center" wrapText="1" indent="1"/>
      <protection/>
    </xf>
    <xf numFmtId="3" fontId="0" fillId="7" borderId="44" xfId="0" applyNumberFormat="1" applyFont="1" applyFill="1" applyBorder="1" applyAlignment="1">
      <alignment horizontal="right" indent="1"/>
    </xf>
    <xf numFmtId="0" fontId="0" fillId="7" borderId="56" xfId="0" applyFont="1" applyFill="1" applyBorder="1" applyAlignment="1">
      <alignment horizontal="right" indent="1"/>
    </xf>
    <xf numFmtId="0" fontId="0" fillId="35" borderId="17" xfId="0" applyFont="1" applyFill="1" applyBorder="1" applyAlignment="1">
      <alignment horizontal="right" vertical="center" indent="1"/>
    </xf>
    <xf numFmtId="0" fontId="0" fillId="35" borderId="44" xfId="0" applyFont="1" applyFill="1" applyBorder="1" applyAlignment="1">
      <alignment horizontal="right" indent="1"/>
    </xf>
    <xf numFmtId="0" fontId="0" fillId="35" borderId="56" xfId="0" applyFont="1" applyFill="1" applyBorder="1" applyAlignment="1">
      <alignment horizontal="right" indent="1"/>
    </xf>
    <xf numFmtId="3" fontId="10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35" borderId="44" xfId="0" applyFont="1" applyFill="1" applyBorder="1" applyAlignment="1">
      <alignment horizontal="left" vertical="center" wrapText="1"/>
    </xf>
    <xf numFmtId="0" fontId="28" fillId="35" borderId="41" xfId="0" applyFont="1" applyFill="1" applyBorder="1" applyAlignment="1">
      <alignment horizontal="left" vertical="center" wrapText="1"/>
    </xf>
    <xf numFmtId="0" fontId="28" fillId="35" borderId="56" xfId="0" applyFont="1" applyFill="1" applyBorder="1" applyAlignment="1">
      <alignment horizontal="left" vertical="center" wrapText="1"/>
    </xf>
    <xf numFmtId="0" fontId="29" fillId="35" borderId="17" xfId="0" applyFont="1" applyFill="1" applyBorder="1" applyAlignment="1">
      <alignment horizontal="left" vertical="top" wrapText="1"/>
    </xf>
    <xf numFmtId="0" fontId="30" fillId="35" borderId="44" xfId="0" applyFont="1" applyFill="1" applyBorder="1" applyAlignment="1">
      <alignment horizontal="center" vertical="center" wrapText="1"/>
    </xf>
    <xf numFmtId="0" fontId="30" fillId="35" borderId="75" xfId="0" applyFont="1" applyFill="1" applyBorder="1" applyAlignment="1">
      <alignment horizontal="center" vertical="center" wrapText="1"/>
    </xf>
    <xf numFmtId="0" fontId="30" fillId="35" borderId="45" xfId="0" applyFont="1" applyFill="1" applyBorder="1" applyAlignment="1">
      <alignment horizontal="center" vertical="center" wrapText="1"/>
    </xf>
    <xf numFmtId="0" fontId="30" fillId="35" borderId="62" xfId="0" applyFont="1" applyFill="1" applyBorder="1" applyAlignment="1">
      <alignment horizontal="center" vertical="center" wrapText="1"/>
    </xf>
    <xf numFmtId="0" fontId="30" fillId="35" borderId="60" xfId="0" applyFont="1" applyFill="1" applyBorder="1" applyAlignment="1">
      <alignment horizontal="center" vertical="center" wrapText="1"/>
    </xf>
    <xf numFmtId="0" fontId="30" fillId="35" borderId="49" xfId="0" applyFont="1" applyFill="1" applyBorder="1" applyAlignment="1">
      <alignment horizontal="center" vertical="center" wrapText="1"/>
    </xf>
    <xf numFmtId="0" fontId="30" fillId="35" borderId="59" xfId="0" applyFont="1" applyFill="1" applyBorder="1" applyAlignment="1">
      <alignment horizontal="center" vertical="center" wrapText="1"/>
    </xf>
    <xf numFmtId="0" fontId="30" fillId="35" borderId="54" xfId="0" applyFont="1" applyFill="1" applyBorder="1" applyAlignment="1">
      <alignment horizontal="center" vertical="center" wrapText="1"/>
    </xf>
    <xf numFmtId="0" fontId="30" fillId="35" borderId="38" xfId="0" applyFont="1" applyFill="1" applyBorder="1" applyAlignment="1">
      <alignment horizontal="center" vertical="center" wrapText="1"/>
    </xf>
    <xf numFmtId="0" fontId="30" fillId="35" borderId="56" xfId="0" applyFont="1" applyFill="1" applyBorder="1" applyAlignment="1">
      <alignment horizontal="center" vertical="center" wrapText="1"/>
    </xf>
    <xf numFmtId="0" fontId="30" fillId="35" borderId="65" xfId="0" applyFont="1" applyFill="1" applyBorder="1" applyAlignment="1">
      <alignment horizontal="center" vertical="center" wrapText="1"/>
    </xf>
    <xf numFmtId="0" fontId="30" fillId="35" borderId="70" xfId="0" applyFont="1" applyFill="1" applyBorder="1" applyAlignment="1">
      <alignment horizontal="center" vertical="center" wrapText="1"/>
    </xf>
    <xf numFmtId="0" fontId="30" fillId="35" borderId="17" xfId="0" applyFont="1" applyFill="1" applyBorder="1" applyAlignment="1">
      <alignment horizontal="left" vertical="center" wrapText="1"/>
    </xf>
    <xf numFmtId="0" fontId="30" fillId="35" borderId="44" xfId="0" applyFont="1" applyFill="1" applyBorder="1" applyAlignment="1">
      <alignment horizontal="left" vertical="center" wrapText="1"/>
    </xf>
    <xf numFmtId="0" fontId="30" fillId="35" borderId="56" xfId="0" applyFont="1" applyFill="1" applyBorder="1" applyAlignment="1">
      <alignment horizontal="right" vertical="center" wrapText="1" indent="1"/>
    </xf>
    <xf numFmtId="0" fontId="30" fillId="35" borderId="17" xfId="0" applyFont="1" applyFill="1" applyBorder="1" applyAlignment="1">
      <alignment horizontal="right" vertical="center" wrapText="1" indent="1"/>
    </xf>
    <xf numFmtId="3" fontId="30" fillId="35" borderId="17" xfId="0" applyNumberFormat="1" applyFont="1" applyFill="1" applyBorder="1" applyAlignment="1">
      <alignment horizontal="center" vertical="center" wrapText="1"/>
    </xf>
    <xf numFmtId="0" fontId="30" fillId="35" borderId="30" xfId="0" applyFont="1" applyFill="1" applyBorder="1" applyAlignment="1">
      <alignment horizontal="left" vertical="center" wrapText="1"/>
    </xf>
    <xf numFmtId="0" fontId="30" fillId="35" borderId="51" xfId="0" applyFont="1" applyFill="1" applyBorder="1" applyAlignment="1">
      <alignment horizontal="left" vertical="center" wrapText="1"/>
    </xf>
    <xf numFmtId="0" fontId="30" fillId="35" borderId="57" xfId="0" applyFont="1" applyFill="1" applyBorder="1" applyAlignment="1">
      <alignment horizontal="left" vertical="center" wrapText="1"/>
    </xf>
    <xf numFmtId="0" fontId="30" fillId="35" borderId="45" xfId="0" applyFont="1" applyFill="1" applyBorder="1" applyAlignment="1">
      <alignment horizontal="left" vertical="center" wrapText="1"/>
    </xf>
    <xf numFmtId="0" fontId="37" fillId="35" borderId="49" xfId="0" applyFont="1" applyFill="1" applyBorder="1" applyAlignment="1">
      <alignment horizontal="center" vertical="center" wrapText="1"/>
    </xf>
    <xf numFmtId="0" fontId="37" fillId="35" borderId="57" xfId="0" applyFont="1" applyFill="1" applyBorder="1" applyAlignment="1">
      <alignment horizontal="center" vertical="center" wrapText="1"/>
    </xf>
    <xf numFmtId="0" fontId="37" fillId="35" borderId="45" xfId="0" applyFont="1" applyFill="1" applyBorder="1" applyAlignment="1">
      <alignment horizontal="center" vertical="center" wrapText="1"/>
    </xf>
    <xf numFmtId="0" fontId="30" fillId="35" borderId="30" xfId="0" applyFont="1" applyFill="1" applyBorder="1" applyAlignment="1">
      <alignment vertical="center" wrapText="1"/>
    </xf>
    <xf numFmtId="0" fontId="30" fillId="35" borderId="17" xfId="0" applyFont="1" applyFill="1" applyBorder="1" applyAlignment="1">
      <alignment vertical="center" wrapText="1"/>
    </xf>
    <xf numFmtId="0" fontId="30" fillId="35" borderId="44" xfId="0" applyFont="1" applyFill="1" applyBorder="1" applyAlignment="1">
      <alignment vertical="center" wrapText="1"/>
    </xf>
    <xf numFmtId="0" fontId="37" fillId="35" borderId="56" xfId="0" applyFont="1" applyFill="1" applyBorder="1" applyAlignment="1">
      <alignment horizontal="center" vertical="center" wrapText="1"/>
    </xf>
    <xf numFmtId="0" fontId="30" fillId="35" borderId="17" xfId="0" applyFont="1" applyFill="1" applyBorder="1" applyAlignment="1">
      <alignment horizontal="center" vertical="center" wrapText="1"/>
    </xf>
    <xf numFmtId="0" fontId="30" fillId="35" borderId="27" xfId="0" applyFont="1" applyFill="1" applyBorder="1" applyAlignment="1">
      <alignment horizontal="left" vertical="center" wrapText="1"/>
    </xf>
    <xf numFmtId="0" fontId="30" fillId="35" borderId="28" xfId="0" applyFont="1" applyFill="1" applyBorder="1" applyAlignment="1">
      <alignment horizontal="left" vertical="center" wrapText="1"/>
    </xf>
    <xf numFmtId="0" fontId="30" fillId="35" borderId="43" xfId="0" applyFont="1" applyFill="1" applyBorder="1" applyAlignment="1">
      <alignment horizontal="left" vertical="center" wrapText="1"/>
    </xf>
    <xf numFmtId="3" fontId="30" fillId="35" borderId="55" xfId="0" applyNumberFormat="1" applyFont="1" applyFill="1" applyBorder="1" applyAlignment="1">
      <alignment horizontal="center" vertical="center" wrapText="1"/>
    </xf>
    <xf numFmtId="0" fontId="30" fillId="35" borderId="28" xfId="0" applyFont="1" applyFill="1" applyBorder="1" applyAlignment="1">
      <alignment horizontal="center" vertical="center" wrapText="1"/>
    </xf>
    <xf numFmtId="0" fontId="28" fillId="35" borderId="24" xfId="0" applyFont="1" applyFill="1" applyBorder="1" applyAlignment="1">
      <alignment horizontal="center" vertical="top" wrapText="1"/>
    </xf>
    <xf numFmtId="0" fontId="28" fillId="35" borderId="25" xfId="0" applyFont="1" applyFill="1" applyBorder="1" applyAlignment="1">
      <alignment horizontal="center" vertical="top" wrapText="1"/>
    </xf>
    <xf numFmtId="0" fontId="28" fillId="35" borderId="65" xfId="0" applyFont="1" applyFill="1" applyBorder="1" applyAlignment="1">
      <alignment horizontal="center" vertical="top" wrapText="1"/>
    </xf>
    <xf numFmtId="0" fontId="30" fillId="35" borderId="25" xfId="0" applyFont="1" applyFill="1" applyBorder="1" applyAlignment="1">
      <alignment horizontal="center" vertical="center" wrapText="1"/>
    </xf>
    <xf numFmtId="0" fontId="29" fillId="35" borderId="51" xfId="0" applyFont="1" applyFill="1" applyBorder="1" applyAlignment="1">
      <alignment horizontal="center" vertical="top" wrapText="1"/>
    </xf>
    <xf numFmtId="0" fontId="29" fillId="35" borderId="57" xfId="0" applyFont="1" applyFill="1" applyBorder="1" applyAlignment="1">
      <alignment horizontal="center" vertical="top" wrapText="1"/>
    </xf>
    <xf numFmtId="0" fontId="29" fillId="35" borderId="45" xfId="0" applyFont="1" applyFill="1" applyBorder="1" applyAlignment="1">
      <alignment horizontal="center" vertical="top" wrapText="1"/>
    </xf>
    <xf numFmtId="0" fontId="30" fillId="35" borderId="57" xfId="0" applyFont="1" applyFill="1" applyBorder="1" applyAlignment="1">
      <alignment horizontal="center" vertical="center" wrapText="1"/>
    </xf>
    <xf numFmtId="0" fontId="28" fillId="35" borderId="30" xfId="0" applyFont="1" applyFill="1" applyBorder="1" applyAlignment="1">
      <alignment horizontal="left" vertical="center" wrapText="1"/>
    </xf>
    <xf numFmtId="0" fontId="28" fillId="35" borderId="17" xfId="0" applyFont="1" applyFill="1" applyBorder="1" applyAlignment="1">
      <alignment horizontal="left" vertical="center" wrapText="1"/>
    </xf>
    <xf numFmtId="0" fontId="28" fillId="35" borderId="51" xfId="0" applyFont="1" applyFill="1" applyBorder="1" applyAlignment="1">
      <alignment horizontal="left" vertical="center" wrapText="1"/>
    </xf>
    <xf numFmtId="0" fontId="28" fillId="35" borderId="57" xfId="0" applyFont="1" applyFill="1" applyBorder="1" applyAlignment="1">
      <alignment horizontal="left" vertical="center" wrapText="1"/>
    </xf>
    <xf numFmtId="0" fontId="28" fillId="35" borderId="45" xfId="0" applyFont="1" applyFill="1" applyBorder="1" applyAlignment="1">
      <alignment horizontal="left" vertical="center" wrapText="1"/>
    </xf>
    <xf numFmtId="0" fontId="28" fillId="35" borderId="0" xfId="0" applyFont="1" applyFill="1" applyBorder="1" applyAlignment="1">
      <alignment vertical="top" wrapText="1"/>
    </xf>
    <xf numFmtId="0" fontId="28" fillId="35" borderId="0" xfId="0" applyFont="1" applyFill="1" applyBorder="1" applyAlignment="1">
      <alignment wrapText="1"/>
    </xf>
    <xf numFmtId="0" fontId="30" fillId="35" borderId="31" xfId="0" applyFont="1" applyFill="1" applyBorder="1" applyAlignment="1">
      <alignment vertical="center" wrapText="1"/>
    </xf>
    <xf numFmtId="0" fontId="28" fillId="35" borderId="24" xfId="0" applyFont="1" applyFill="1" applyBorder="1" applyAlignment="1">
      <alignment vertical="top" wrapText="1"/>
    </xf>
    <xf numFmtId="0" fontId="28" fillId="35" borderId="25" xfId="0" applyFont="1" applyFill="1" applyBorder="1" applyAlignment="1">
      <alignment vertical="top" wrapText="1"/>
    </xf>
    <xf numFmtId="0" fontId="28" fillId="35" borderId="65" xfId="0" applyFont="1" applyFill="1" applyBorder="1" applyAlignment="1">
      <alignment vertical="top" wrapText="1"/>
    </xf>
    <xf numFmtId="0" fontId="28" fillId="35" borderId="51" xfId="0" applyFont="1" applyFill="1" applyBorder="1" applyAlignment="1">
      <alignment horizontal="center" vertical="top" wrapText="1"/>
    </xf>
    <xf numFmtId="0" fontId="28" fillId="35" borderId="57" xfId="0" applyFont="1" applyFill="1" applyBorder="1" applyAlignment="1">
      <alignment horizontal="center" vertical="top" wrapText="1"/>
    </xf>
    <xf numFmtId="0" fontId="28" fillId="35" borderId="45" xfId="0" applyFont="1" applyFill="1" applyBorder="1" applyAlignment="1">
      <alignment horizontal="center" vertical="top" wrapText="1"/>
    </xf>
    <xf numFmtId="0" fontId="28" fillId="35" borderId="27" xfId="0" applyFont="1" applyFill="1" applyBorder="1" applyAlignment="1">
      <alignment horizontal="left" vertical="center" wrapText="1"/>
    </xf>
    <xf numFmtId="0" fontId="28" fillId="35" borderId="28" xfId="0" applyFont="1" applyFill="1" applyBorder="1" applyAlignment="1">
      <alignment horizontal="left" vertical="center" wrapText="1"/>
    </xf>
    <xf numFmtId="0" fontId="28" fillId="35" borderId="43" xfId="0" applyFont="1" applyFill="1" applyBorder="1" applyAlignment="1">
      <alignment horizontal="left" vertical="center" wrapText="1"/>
    </xf>
    <xf numFmtId="0" fontId="28" fillId="35" borderId="0" xfId="0" applyFont="1" applyFill="1" applyAlignment="1">
      <alignment wrapText="1"/>
    </xf>
    <xf numFmtId="0" fontId="29" fillId="35" borderId="49" xfId="0" applyFont="1" applyFill="1" applyBorder="1" applyAlignment="1">
      <alignment horizontal="center" vertical="top" wrapText="1"/>
    </xf>
    <xf numFmtId="0" fontId="29" fillId="35" borderId="52" xfId="0" applyFont="1" applyFill="1" applyBorder="1" applyAlignment="1">
      <alignment horizontal="center" vertical="top" wrapText="1"/>
    </xf>
    <xf numFmtId="0" fontId="28" fillId="35" borderId="55" xfId="0" applyFont="1" applyFill="1" applyBorder="1" applyAlignment="1">
      <alignment horizontal="center" vertical="center" wrapText="1"/>
    </xf>
    <xf numFmtId="0" fontId="28" fillId="35" borderId="29" xfId="0" applyFont="1" applyFill="1" applyBorder="1" applyAlignment="1">
      <alignment horizontal="center" vertical="center" wrapText="1"/>
    </xf>
    <xf numFmtId="0" fontId="28" fillId="35" borderId="49" xfId="0" applyFont="1" applyFill="1" applyBorder="1" applyAlignment="1">
      <alignment horizontal="center" vertical="center" wrapText="1"/>
    </xf>
    <xf numFmtId="0" fontId="28" fillId="35" borderId="52" xfId="0" applyFont="1" applyFill="1" applyBorder="1" applyAlignment="1">
      <alignment horizontal="center" vertical="center" wrapText="1"/>
    </xf>
    <xf numFmtId="0" fontId="30" fillId="35" borderId="31" xfId="0" applyFont="1" applyFill="1" applyBorder="1" applyAlignment="1">
      <alignment horizontal="left" vertical="center" wrapText="1"/>
    </xf>
    <xf numFmtId="3" fontId="30" fillId="35" borderId="56" xfId="0" applyNumberFormat="1" applyFont="1" applyFill="1" applyBorder="1" applyAlignment="1">
      <alignment horizontal="center" vertical="center" wrapText="1"/>
    </xf>
    <xf numFmtId="0" fontId="30" fillId="35" borderId="51" xfId="0" applyFont="1" applyFill="1" applyBorder="1" applyAlignment="1">
      <alignment vertical="center" wrapText="1"/>
    </xf>
    <xf numFmtId="0" fontId="30" fillId="35" borderId="57" xfId="0" applyFont="1" applyFill="1" applyBorder="1" applyAlignment="1">
      <alignment vertical="center" wrapText="1"/>
    </xf>
    <xf numFmtId="0" fontId="30" fillId="35" borderId="52" xfId="0" applyFont="1" applyFill="1" applyBorder="1" applyAlignment="1">
      <alignment vertical="center" wrapText="1"/>
    </xf>
    <xf numFmtId="0" fontId="30" fillId="35" borderId="17" xfId="0" applyFont="1" applyFill="1" applyBorder="1" applyAlignment="1">
      <alignment horizontal="left" vertical="center"/>
    </xf>
    <xf numFmtId="0" fontId="28" fillId="35" borderId="52" xfId="0" applyFont="1" applyFill="1" applyBorder="1" applyAlignment="1">
      <alignment horizontal="center" vertical="top" wrapText="1"/>
    </xf>
    <xf numFmtId="0" fontId="30" fillId="35" borderId="30" xfId="0" applyFont="1" applyFill="1" applyBorder="1" applyAlignment="1">
      <alignment horizontal="center" vertical="center" wrapText="1"/>
    </xf>
    <xf numFmtId="0" fontId="30" fillId="35" borderId="51" xfId="0" applyFont="1" applyFill="1" applyBorder="1" applyAlignment="1">
      <alignment horizontal="center" vertical="center" wrapText="1"/>
    </xf>
    <xf numFmtId="0" fontId="30" fillId="35" borderId="57" xfId="0" applyFont="1" applyFill="1" applyBorder="1" applyAlignment="1">
      <alignment horizontal="left" vertical="center"/>
    </xf>
    <xf numFmtId="0" fontId="28" fillId="35" borderId="31" xfId="0" applyFont="1" applyFill="1" applyBorder="1" applyAlignment="1">
      <alignment horizontal="left" vertical="center" wrapText="1"/>
    </xf>
    <xf numFmtId="0" fontId="28" fillId="35" borderId="59" xfId="0" applyFont="1" applyFill="1" applyBorder="1" applyAlignment="1">
      <alignment vertical="top" wrapText="1"/>
    </xf>
    <xf numFmtId="0" fontId="28" fillId="35" borderId="89" xfId="0" applyFont="1" applyFill="1" applyBorder="1" applyAlignment="1">
      <alignment vertical="top" wrapText="1"/>
    </xf>
    <xf numFmtId="0" fontId="28" fillId="35" borderId="70" xfId="0" applyFont="1" applyFill="1" applyBorder="1" applyAlignment="1">
      <alignment vertical="top" wrapText="1"/>
    </xf>
    <xf numFmtId="0" fontId="28" fillId="35" borderId="35" xfId="0" applyFont="1" applyFill="1" applyBorder="1" applyAlignment="1">
      <alignment horizontal="left" vertical="center" wrapText="1"/>
    </xf>
    <xf numFmtId="0" fontId="28" fillId="35" borderId="23" xfId="0" applyFont="1" applyFill="1" applyBorder="1" applyAlignment="1">
      <alignment horizontal="left" vertical="center" wrapText="1"/>
    </xf>
    <xf numFmtId="0" fontId="28" fillId="35" borderId="46" xfId="0" applyFont="1" applyFill="1" applyBorder="1" applyAlignment="1">
      <alignment horizontal="left" vertical="center" wrapText="1"/>
    </xf>
    <xf numFmtId="0" fontId="28" fillId="35" borderId="26" xfId="0" applyFont="1" applyFill="1" applyBorder="1" applyAlignment="1">
      <alignment horizontal="center" vertical="top" wrapText="1"/>
    </xf>
    <xf numFmtId="0" fontId="28" fillId="35" borderId="59" xfId="0" applyFont="1" applyFill="1" applyBorder="1" applyAlignment="1">
      <alignment horizontal="left" vertical="center" wrapText="1"/>
    </xf>
    <xf numFmtId="0" fontId="28" fillId="35" borderId="89" xfId="0" applyFont="1" applyFill="1" applyBorder="1" applyAlignment="1">
      <alignment horizontal="left" vertical="center" wrapText="1"/>
    </xf>
    <xf numFmtId="0" fontId="28" fillId="35" borderId="70" xfId="0" applyFont="1" applyFill="1" applyBorder="1" applyAlignment="1">
      <alignment horizontal="left" vertical="center" wrapText="1"/>
    </xf>
    <xf numFmtId="0" fontId="30" fillId="35" borderId="56" xfId="0" applyFont="1" applyFill="1" applyBorder="1" applyAlignment="1">
      <alignment horizontal="left" vertical="center" wrapText="1"/>
    </xf>
    <xf numFmtId="0" fontId="28" fillId="35" borderId="26" xfId="0" applyFont="1" applyFill="1" applyBorder="1" applyAlignment="1">
      <alignment vertical="top" wrapText="1"/>
    </xf>
    <xf numFmtId="0" fontId="30" fillId="35" borderId="29" xfId="0" applyFont="1" applyFill="1" applyBorder="1" applyAlignment="1">
      <alignment horizontal="left" vertical="center" wrapText="1"/>
    </xf>
    <xf numFmtId="0" fontId="30" fillId="35" borderId="52" xfId="0" applyFont="1" applyFill="1" applyBorder="1" applyAlignment="1">
      <alignment horizontal="left" vertical="center" wrapText="1"/>
    </xf>
    <xf numFmtId="0" fontId="28" fillId="35" borderId="52" xfId="0" applyFont="1" applyFill="1" applyBorder="1" applyAlignment="1">
      <alignment horizontal="left" vertical="center" wrapText="1"/>
    </xf>
    <xf numFmtId="0" fontId="30" fillId="35" borderId="60" xfId="0" applyFont="1" applyFill="1" applyBorder="1" applyAlignment="1">
      <alignment horizontal="left" vertical="center" wrapText="1"/>
    </xf>
    <xf numFmtId="0" fontId="30" fillId="35" borderId="62" xfId="0" applyFont="1" applyFill="1" applyBorder="1" applyAlignment="1">
      <alignment horizontal="left" vertical="center" wrapText="1"/>
    </xf>
    <xf numFmtId="0" fontId="29" fillId="35" borderId="60" xfId="0" applyFont="1" applyFill="1" applyBorder="1" applyAlignment="1">
      <alignment horizontal="center" vertical="top" wrapText="1"/>
    </xf>
    <xf numFmtId="0" fontId="29" fillId="35" borderId="68" xfId="0" applyFont="1" applyFill="1" applyBorder="1" applyAlignment="1">
      <alignment horizontal="center" vertical="top" wrapText="1"/>
    </xf>
    <xf numFmtId="0" fontId="29" fillId="35" borderId="62" xfId="0" applyFont="1" applyFill="1" applyBorder="1" applyAlignment="1">
      <alignment horizontal="center" vertical="top" wrapText="1"/>
    </xf>
    <xf numFmtId="0" fontId="28" fillId="35" borderId="59" xfId="0" applyFont="1" applyFill="1" applyBorder="1" applyAlignment="1">
      <alignment horizontal="center" vertical="top" wrapText="1"/>
    </xf>
    <xf numFmtId="0" fontId="28" fillId="35" borderId="89" xfId="0" applyFont="1" applyFill="1" applyBorder="1" applyAlignment="1">
      <alignment horizontal="center" vertical="top" wrapText="1"/>
    </xf>
    <xf numFmtId="0" fontId="28" fillId="35" borderId="70" xfId="0" applyFont="1" applyFill="1" applyBorder="1" applyAlignment="1">
      <alignment horizontal="center" vertical="top" wrapText="1"/>
    </xf>
    <xf numFmtId="0" fontId="0" fillId="35" borderId="59" xfId="0" applyFill="1" applyBorder="1" applyAlignment="1">
      <alignment/>
    </xf>
    <xf numFmtId="0" fontId="0" fillId="35" borderId="89" xfId="0" applyFill="1" applyBorder="1" applyAlignment="1">
      <alignment/>
    </xf>
    <xf numFmtId="0" fontId="36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30" fillId="35" borderId="54" xfId="0" applyFont="1" applyFill="1" applyBorder="1" applyAlignment="1">
      <alignment horizontal="center" vertical="top" wrapText="1"/>
    </xf>
    <xf numFmtId="0" fontId="30" fillId="35" borderId="26" xfId="0" applyFont="1" applyFill="1" applyBorder="1" applyAlignment="1">
      <alignment horizontal="center" vertical="top" wrapText="1"/>
    </xf>
    <xf numFmtId="0" fontId="30" fillId="35" borderId="26" xfId="0" applyFont="1" applyFill="1" applyBorder="1" applyAlignment="1">
      <alignment horizontal="center" vertical="center" wrapText="1"/>
    </xf>
    <xf numFmtId="0" fontId="30" fillId="35" borderId="52" xfId="0" applyFont="1" applyFill="1" applyBorder="1" applyAlignment="1">
      <alignment horizontal="center" vertical="center" wrapText="1"/>
    </xf>
    <xf numFmtId="1" fontId="30" fillId="35" borderId="28" xfId="0" applyNumberFormat="1" applyFont="1" applyFill="1" applyBorder="1" applyAlignment="1">
      <alignment horizontal="center" vertical="center" wrapText="1"/>
    </xf>
    <xf numFmtId="0" fontId="30" fillId="35" borderId="29" xfId="0" applyFont="1" applyFill="1" applyBorder="1" applyAlignment="1">
      <alignment horizontal="center" vertical="center" wrapText="1"/>
    </xf>
    <xf numFmtId="1" fontId="30" fillId="35" borderId="55" xfId="0" applyNumberFormat="1" applyFont="1" applyFill="1" applyBorder="1" applyAlignment="1">
      <alignment horizontal="right" vertical="center" wrapText="1" indent="1"/>
    </xf>
    <xf numFmtId="0" fontId="30" fillId="35" borderId="28" xfId="0" applyFont="1" applyFill="1" applyBorder="1" applyAlignment="1">
      <alignment horizontal="right" vertical="center" wrapText="1" indent="1"/>
    </xf>
    <xf numFmtId="0" fontId="30" fillId="35" borderId="18" xfId="0" applyFont="1" applyFill="1" applyBorder="1" applyAlignment="1">
      <alignment horizontal="left" vertical="center" wrapText="1"/>
    </xf>
    <xf numFmtId="0" fontId="30" fillId="35" borderId="91" xfId="0" applyFont="1" applyFill="1" applyBorder="1" applyAlignment="1">
      <alignment horizontal="left" vertical="center" wrapText="1"/>
    </xf>
    <xf numFmtId="0" fontId="30" fillId="35" borderId="38" xfId="0" applyFont="1" applyFill="1" applyBorder="1" applyAlignment="1">
      <alignment horizontal="left" vertical="center" wrapText="1"/>
    </xf>
    <xf numFmtId="0" fontId="30" fillId="35" borderId="75" xfId="0" applyFont="1" applyFill="1" applyBorder="1" applyAlignment="1">
      <alignment horizontal="left" vertical="center" wrapText="1"/>
    </xf>
    <xf numFmtId="3" fontId="30" fillId="35" borderId="28" xfId="0" applyNumberFormat="1" applyFont="1" applyFill="1" applyBorder="1" applyAlignment="1">
      <alignment horizontal="center" vertical="center" wrapText="1"/>
    </xf>
    <xf numFmtId="0" fontId="30" fillId="35" borderId="43" xfId="0" applyFont="1" applyFill="1" applyBorder="1" applyAlignment="1">
      <alignment horizontal="center" vertical="center" wrapText="1"/>
    </xf>
    <xf numFmtId="1" fontId="30" fillId="35" borderId="49" xfId="0" applyNumberFormat="1" applyFont="1" applyFill="1" applyBorder="1" applyAlignment="1">
      <alignment horizontal="right" vertical="center" wrapText="1" indent="1"/>
    </xf>
    <xf numFmtId="0" fontId="30" fillId="35" borderId="57" xfId="0" applyFont="1" applyFill="1" applyBorder="1" applyAlignment="1">
      <alignment horizontal="right" vertical="center" wrapText="1" indent="1"/>
    </xf>
    <xf numFmtId="1" fontId="30" fillId="35" borderId="57" xfId="0" applyNumberFormat="1" applyFont="1" applyFill="1" applyBorder="1" applyAlignment="1">
      <alignment horizontal="center" vertical="center" wrapText="1"/>
    </xf>
    <xf numFmtId="0" fontId="30" fillId="35" borderId="59" xfId="0" applyFont="1" applyFill="1" applyBorder="1" applyAlignment="1">
      <alignment horizontal="left" vertical="center" wrapText="1"/>
    </xf>
    <xf numFmtId="0" fontId="30" fillId="35" borderId="89" xfId="0" applyFont="1" applyFill="1" applyBorder="1" applyAlignment="1">
      <alignment horizontal="left" vertical="center" wrapText="1"/>
    </xf>
    <xf numFmtId="0" fontId="30" fillId="35" borderId="70" xfId="0" applyFont="1" applyFill="1" applyBorder="1" applyAlignment="1">
      <alignment horizontal="left" vertical="center" wrapText="1"/>
    </xf>
    <xf numFmtId="0" fontId="30" fillId="35" borderId="68" xfId="0" applyFont="1" applyFill="1" applyBorder="1" applyAlignment="1">
      <alignment horizontal="left" vertical="center" wrapText="1"/>
    </xf>
    <xf numFmtId="0" fontId="25" fillId="33" borderId="63" xfId="0" applyFont="1" applyFill="1" applyBorder="1" applyAlignment="1">
      <alignment horizontal="left" vertical="center" wrapText="1" indent="1"/>
    </xf>
    <xf numFmtId="0" fontId="25" fillId="33" borderId="0" xfId="0" applyFont="1" applyFill="1" applyBorder="1" applyAlignment="1">
      <alignment horizontal="left" vertical="center" wrapText="1" indent="1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3" borderId="0" xfId="0" applyNumberFormat="1" applyFont="1" applyFill="1" applyBorder="1" applyAlignment="1">
      <alignment horizontal="left" indent="2"/>
    </xf>
    <xf numFmtId="49" fontId="7" fillId="33" borderId="0" xfId="0" applyNumberFormat="1" applyFont="1" applyFill="1" applyBorder="1" applyAlignment="1">
      <alignment horizontal="left" vertical="center" wrapText="1" indent="2"/>
    </xf>
    <xf numFmtId="49" fontId="4" fillId="33" borderId="0" xfId="0" applyNumberFormat="1" applyFont="1" applyFill="1" applyBorder="1" applyAlignment="1">
      <alignment horizontal="left" vertical="center" wrapText="1" indent="2"/>
    </xf>
    <xf numFmtId="0" fontId="27" fillId="33" borderId="0" xfId="0" applyFont="1" applyFill="1" applyAlignment="1">
      <alignment horizontal="left" vertical="center" indent="1"/>
    </xf>
    <xf numFmtId="49" fontId="25" fillId="33" borderId="63" xfId="0" applyNumberFormat="1" applyFont="1" applyFill="1" applyBorder="1" applyAlignment="1">
      <alignment horizontal="left" indent="1"/>
    </xf>
    <xf numFmtId="49" fontId="4" fillId="33" borderId="0" xfId="0" applyNumberFormat="1" applyFont="1" applyFill="1" applyBorder="1" applyAlignment="1">
      <alignment horizontal="left" indent="1"/>
    </xf>
    <xf numFmtId="0" fontId="25" fillId="33" borderId="63" xfId="0" applyFont="1" applyFill="1" applyBorder="1" applyAlignment="1">
      <alignment horizontal="left" indent="1"/>
    </xf>
    <xf numFmtId="0" fontId="25" fillId="33" borderId="0" xfId="0" applyFont="1" applyFill="1" applyBorder="1" applyAlignment="1">
      <alignment horizontal="left" indent="1"/>
    </xf>
    <xf numFmtId="0" fontId="31" fillId="33" borderId="0" xfId="0" applyFont="1" applyFill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wrapText="1" indent="2"/>
    </xf>
    <xf numFmtId="49" fontId="4" fillId="33" borderId="0" xfId="0" applyNumberFormat="1" applyFont="1" applyFill="1" applyBorder="1" applyAlignment="1">
      <alignment horizontal="left" wrapText="1" indent="2"/>
    </xf>
    <xf numFmtId="0" fontId="7" fillId="33" borderId="0" xfId="0" applyFont="1" applyFill="1" applyAlignment="1">
      <alignment horizontal="left"/>
    </xf>
    <xf numFmtId="0" fontId="101" fillId="33" borderId="0" xfId="0" applyFont="1" applyFill="1" applyAlignment="1">
      <alignment horizontal="left" vertical="center" wrapText="1"/>
    </xf>
    <xf numFmtId="0" fontId="34" fillId="33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64" xfId="0" applyFont="1" applyFill="1" applyBorder="1" applyAlignment="1">
      <alignment horizontal="left"/>
    </xf>
    <xf numFmtId="0" fontId="34" fillId="33" borderId="64" xfId="0" applyFont="1" applyFill="1" applyBorder="1" applyAlignment="1">
      <alignment horizontal="left" vertical="center" wrapText="1"/>
    </xf>
    <xf numFmtId="0" fontId="4" fillId="35" borderId="0" xfId="0" applyFont="1" applyFill="1" applyAlignment="1">
      <alignment horizontal="left" vertical="center" wrapText="1"/>
    </xf>
    <xf numFmtId="0" fontId="4" fillId="33" borderId="92" xfId="0" applyFont="1" applyFill="1" applyBorder="1" applyAlignment="1">
      <alignment horizontal="left" vertical="center"/>
    </xf>
    <xf numFmtId="0" fontId="4" fillId="33" borderId="42" xfId="0" applyFont="1" applyFill="1" applyBorder="1" applyAlignment="1">
      <alignment horizontal="left" vertical="center"/>
    </xf>
    <xf numFmtId="0" fontId="4" fillId="33" borderId="53" xfId="0" applyFont="1" applyFill="1" applyBorder="1" applyAlignment="1">
      <alignment horizontal="left" vertical="center"/>
    </xf>
    <xf numFmtId="0" fontId="102" fillId="33" borderId="93" xfId="0" applyFont="1" applyFill="1" applyBorder="1" applyAlignment="1">
      <alignment horizontal="left" vertical="center"/>
    </xf>
    <xf numFmtId="0" fontId="102" fillId="33" borderId="4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103" fillId="33" borderId="40" xfId="0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left" wrapText="1" indent="2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L30" sqref="L30"/>
    </sheetView>
  </sheetViews>
  <sheetFormatPr defaultColWidth="8.875" defaultRowHeight="12.75"/>
  <cols>
    <col min="1" max="1" width="10.75390625" style="1" customWidth="1"/>
    <col min="2" max="2" width="11.625" style="1" customWidth="1"/>
    <col min="3" max="4" width="9.25390625" style="1" customWidth="1"/>
    <col min="5" max="6" width="10.00390625" style="1" customWidth="1"/>
    <col min="7" max="7" width="10.25390625" style="1" customWidth="1"/>
    <col min="8" max="9" width="9.625" style="1" customWidth="1"/>
    <col min="10" max="10" width="9.75390625" style="1" customWidth="1"/>
    <col min="11" max="11" width="8.75390625" style="1" customWidth="1"/>
    <col min="12" max="12" width="8.875" style="1" customWidth="1"/>
    <col min="13" max="13" width="8.75390625" style="1" customWidth="1"/>
    <col min="14" max="14" width="7.25390625" style="1" customWidth="1"/>
    <col min="15" max="16384" width="8.875" style="1" customWidth="1"/>
  </cols>
  <sheetData>
    <row r="1" spans="1:13" ht="27" customHeight="1">
      <c r="A1" s="895" t="s">
        <v>375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</row>
    <row r="2" spans="1:13" ht="27" customHeight="1">
      <c r="A2" s="38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.75" customHeight="1">
      <c r="A3" s="38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1" s="339" customFormat="1" ht="21.75" customHeight="1" thickBot="1">
      <c r="A4" s="336" t="s">
        <v>376</v>
      </c>
      <c r="B4" s="337"/>
      <c r="C4" s="337"/>
      <c r="D4" s="337"/>
      <c r="E4" s="337"/>
      <c r="F4" s="337"/>
      <c r="G4" s="337"/>
      <c r="H4" s="337"/>
      <c r="I4" s="338"/>
      <c r="J4" s="338"/>
      <c r="K4" s="337"/>
    </row>
    <row r="5" spans="1:22" ht="15" customHeight="1" thickBot="1">
      <c r="A5" s="21" t="s">
        <v>217</v>
      </c>
      <c r="B5" s="897" t="s">
        <v>216</v>
      </c>
      <c r="C5" s="898"/>
      <c r="D5" s="897" t="s">
        <v>218</v>
      </c>
      <c r="E5" s="898"/>
      <c r="F5" s="897" t="s">
        <v>219</v>
      </c>
      <c r="G5" s="898"/>
      <c r="H5" s="899" t="s">
        <v>41</v>
      </c>
      <c r="I5" s="901" t="s">
        <v>18</v>
      </c>
      <c r="J5" s="903" t="s">
        <v>9</v>
      </c>
      <c r="L5" s="126"/>
      <c r="M5" s="909"/>
      <c r="N5" s="909"/>
      <c r="O5" s="909"/>
      <c r="P5" s="909"/>
      <c r="Q5" s="909"/>
      <c r="R5" s="909"/>
      <c r="S5" s="905"/>
      <c r="T5" s="905"/>
      <c r="U5" s="906"/>
      <c r="V5" s="14"/>
    </row>
    <row r="6" spans="1:22" s="24" customFormat="1" ht="29.25" customHeight="1" thickBot="1">
      <c r="A6" s="21" t="s">
        <v>29</v>
      </c>
      <c r="B6" s="340" t="s">
        <v>221</v>
      </c>
      <c r="C6" s="345" t="s">
        <v>220</v>
      </c>
      <c r="D6" s="340" t="s">
        <v>221</v>
      </c>
      <c r="E6" s="352" t="s">
        <v>220</v>
      </c>
      <c r="F6" s="340" t="s">
        <v>221</v>
      </c>
      <c r="G6" s="345" t="s">
        <v>220</v>
      </c>
      <c r="H6" s="900"/>
      <c r="I6" s="902"/>
      <c r="J6" s="904"/>
      <c r="L6" s="126"/>
      <c r="M6" s="865"/>
      <c r="N6" s="865"/>
      <c r="O6" s="865"/>
      <c r="P6" s="865"/>
      <c r="Q6" s="865"/>
      <c r="R6" s="865"/>
      <c r="S6" s="905"/>
      <c r="T6" s="905"/>
      <c r="U6" s="906"/>
      <c r="V6" s="14"/>
    </row>
    <row r="7" spans="1:22" ht="12.75" customHeight="1">
      <c r="A7" s="12" t="s">
        <v>43</v>
      </c>
      <c r="B7" s="346">
        <v>0.5</v>
      </c>
      <c r="C7" s="347">
        <v>2</v>
      </c>
      <c r="D7" s="341"/>
      <c r="E7" s="353"/>
      <c r="F7" s="360"/>
      <c r="G7" s="164"/>
      <c r="H7" s="356"/>
      <c r="I7" s="149"/>
      <c r="J7" s="150">
        <f aca="true" t="shared" si="0" ref="J7:J15">SUM(B7:I7)</f>
        <v>2.5</v>
      </c>
      <c r="L7" s="866"/>
      <c r="M7" s="867"/>
      <c r="N7" s="867"/>
      <c r="O7" s="867"/>
      <c r="P7" s="867"/>
      <c r="Q7" s="225"/>
      <c r="R7" s="225"/>
      <c r="S7" s="225"/>
      <c r="T7" s="867"/>
      <c r="U7" s="273"/>
      <c r="V7" s="273"/>
    </row>
    <row r="8" spans="1:22" ht="12.75" customHeight="1">
      <c r="A8" s="12" t="s">
        <v>127</v>
      </c>
      <c r="B8" s="346">
        <v>1</v>
      </c>
      <c r="C8" s="347">
        <v>2</v>
      </c>
      <c r="D8" s="341"/>
      <c r="E8" s="353"/>
      <c r="F8" s="360"/>
      <c r="G8" s="164"/>
      <c r="H8" s="356"/>
      <c r="I8" s="149"/>
      <c r="J8" s="150">
        <f t="shared" si="0"/>
        <v>3</v>
      </c>
      <c r="L8" s="866"/>
      <c r="M8" s="867"/>
      <c r="N8" s="867"/>
      <c r="O8" s="867"/>
      <c r="P8" s="867"/>
      <c r="Q8" s="225"/>
      <c r="R8" s="225"/>
      <c r="S8" s="225"/>
      <c r="T8" s="867"/>
      <c r="U8" s="273"/>
      <c r="V8" s="273"/>
    </row>
    <row r="9" spans="1:22" ht="12.75" customHeight="1">
      <c r="A9" s="10" t="s">
        <v>128</v>
      </c>
      <c r="B9" s="348">
        <v>2</v>
      </c>
      <c r="C9" s="165"/>
      <c r="D9" s="342"/>
      <c r="E9" s="354"/>
      <c r="F9" s="361"/>
      <c r="G9" s="165">
        <v>1</v>
      </c>
      <c r="H9" s="357"/>
      <c r="I9" s="151"/>
      <c r="J9" s="150">
        <f t="shared" si="0"/>
        <v>3</v>
      </c>
      <c r="L9" s="866"/>
      <c r="M9" s="867"/>
      <c r="N9" s="225"/>
      <c r="O9" s="867"/>
      <c r="P9" s="867"/>
      <c r="Q9" s="225"/>
      <c r="R9" s="225"/>
      <c r="S9" s="225"/>
      <c r="T9" s="867"/>
      <c r="U9" s="273"/>
      <c r="V9" s="273"/>
    </row>
    <row r="10" spans="1:22" ht="12.75" customHeight="1">
      <c r="A10" s="10" t="s">
        <v>126</v>
      </c>
      <c r="B10" s="348">
        <v>1</v>
      </c>
      <c r="C10" s="165"/>
      <c r="D10" s="342"/>
      <c r="E10" s="354"/>
      <c r="F10" s="361">
        <v>1</v>
      </c>
      <c r="G10" s="165"/>
      <c r="H10" s="357"/>
      <c r="I10" s="151"/>
      <c r="J10" s="150">
        <f t="shared" si="0"/>
        <v>2</v>
      </c>
      <c r="L10" s="866"/>
      <c r="M10" s="867"/>
      <c r="N10" s="225"/>
      <c r="O10" s="867"/>
      <c r="P10" s="867"/>
      <c r="Q10" s="225"/>
      <c r="R10" s="225"/>
      <c r="S10" s="225"/>
      <c r="T10" s="867"/>
      <c r="U10" s="273"/>
      <c r="V10" s="273"/>
    </row>
    <row r="11" spans="1:22" ht="12.75" customHeight="1">
      <c r="A11" s="10" t="s">
        <v>129</v>
      </c>
      <c r="B11" s="348">
        <v>1</v>
      </c>
      <c r="C11" s="349">
        <v>1</v>
      </c>
      <c r="D11" s="342"/>
      <c r="E11" s="354"/>
      <c r="F11" s="361">
        <v>1</v>
      </c>
      <c r="G11" s="165">
        <v>2</v>
      </c>
      <c r="H11" s="357"/>
      <c r="I11" s="151"/>
      <c r="J11" s="150">
        <f t="shared" si="0"/>
        <v>5</v>
      </c>
      <c r="L11" s="866"/>
      <c r="M11" s="867"/>
      <c r="N11" s="867"/>
      <c r="O11" s="867"/>
      <c r="P11" s="867"/>
      <c r="Q11" s="225"/>
      <c r="R11" s="225"/>
      <c r="S11" s="225"/>
      <c r="T11" s="867"/>
      <c r="U11" s="273"/>
      <c r="V11" s="273"/>
    </row>
    <row r="12" spans="1:22" ht="12.75" customHeight="1">
      <c r="A12" s="10" t="s">
        <v>130</v>
      </c>
      <c r="B12" s="348">
        <v>1</v>
      </c>
      <c r="C12" s="349"/>
      <c r="D12" s="342"/>
      <c r="E12" s="354"/>
      <c r="F12" s="361">
        <v>2</v>
      </c>
      <c r="G12" s="165"/>
      <c r="H12" s="357"/>
      <c r="I12" s="151"/>
      <c r="J12" s="150">
        <f t="shared" si="0"/>
        <v>3</v>
      </c>
      <c r="L12" s="866"/>
      <c r="M12" s="867"/>
      <c r="N12" s="867"/>
      <c r="O12" s="867"/>
      <c r="P12" s="867"/>
      <c r="Q12" s="225"/>
      <c r="R12" s="225"/>
      <c r="S12" s="225"/>
      <c r="T12" s="867"/>
      <c r="U12" s="273"/>
      <c r="V12" s="273"/>
    </row>
    <row r="13" spans="1:22" ht="12.75" customHeight="1">
      <c r="A13" s="10" t="s">
        <v>131</v>
      </c>
      <c r="B13" s="348">
        <v>2</v>
      </c>
      <c r="C13" s="349">
        <v>1</v>
      </c>
      <c r="D13" s="342"/>
      <c r="E13" s="354"/>
      <c r="F13" s="348">
        <v>1</v>
      </c>
      <c r="G13" s="349"/>
      <c r="H13" s="358"/>
      <c r="I13" s="151"/>
      <c r="J13" s="150">
        <f t="shared" si="0"/>
        <v>4</v>
      </c>
      <c r="L13" s="866"/>
      <c r="M13" s="867"/>
      <c r="N13" s="867"/>
      <c r="O13" s="867"/>
      <c r="P13" s="867"/>
      <c r="Q13" s="867"/>
      <c r="R13" s="867"/>
      <c r="S13" s="868"/>
      <c r="T13" s="867"/>
      <c r="U13" s="273"/>
      <c r="V13" s="273"/>
    </row>
    <row r="14" spans="1:22" s="5" customFormat="1" ht="12.75" customHeight="1" thickBot="1">
      <c r="A14" s="11" t="s">
        <v>5</v>
      </c>
      <c r="B14" s="350">
        <v>16</v>
      </c>
      <c r="C14" s="351">
        <v>10</v>
      </c>
      <c r="D14" s="343">
        <v>3</v>
      </c>
      <c r="E14" s="355">
        <v>1</v>
      </c>
      <c r="F14" s="362">
        <v>2</v>
      </c>
      <c r="G14" s="168">
        <v>14</v>
      </c>
      <c r="H14" s="359"/>
      <c r="I14" s="152"/>
      <c r="J14" s="150">
        <f t="shared" si="0"/>
        <v>46</v>
      </c>
      <c r="L14" s="866"/>
      <c r="M14" s="867"/>
      <c r="N14" s="867"/>
      <c r="O14" s="867"/>
      <c r="P14" s="867"/>
      <c r="Q14" s="225"/>
      <c r="R14" s="225"/>
      <c r="S14" s="225"/>
      <c r="T14" s="225"/>
      <c r="U14" s="273"/>
      <c r="V14" s="273"/>
    </row>
    <row r="15" spans="1:22" s="4" customFormat="1" ht="12.75" customHeight="1" thickBot="1">
      <c r="A15" s="6" t="s">
        <v>9</v>
      </c>
      <c r="B15" s="153">
        <f aca="true" t="shared" si="1" ref="B15:I15">SUM(B7:B14)</f>
        <v>24.5</v>
      </c>
      <c r="C15" s="170">
        <f t="shared" si="1"/>
        <v>16</v>
      </c>
      <c r="D15" s="344">
        <f t="shared" si="1"/>
        <v>3</v>
      </c>
      <c r="E15" s="169">
        <f t="shared" si="1"/>
        <v>1</v>
      </c>
      <c r="F15" s="153">
        <f t="shared" si="1"/>
        <v>7</v>
      </c>
      <c r="G15" s="170">
        <f t="shared" si="1"/>
        <v>17</v>
      </c>
      <c r="H15" s="344">
        <f t="shared" si="1"/>
        <v>0</v>
      </c>
      <c r="I15" s="154">
        <f t="shared" si="1"/>
        <v>0</v>
      </c>
      <c r="J15" s="155">
        <f t="shared" si="0"/>
        <v>68.5</v>
      </c>
      <c r="L15" s="9"/>
      <c r="M15" s="273"/>
      <c r="N15" s="273"/>
      <c r="O15" s="273"/>
      <c r="P15" s="273"/>
      <c r="Q15" s="273"/>
      <c r="R15" s="273"/>
      <c r="S15" s="273"/>
      <c r="T15" s="273"/>
      <c r="U15" s="273"/>
      <c r="V15" s="273"/>
    </row>
    <row r="16" s="4" customFormat="1" ht="12.75" customHeight="1"/>
    <row r="17" s="4" customFormat="1" ht="12.75" customHeight="1">
      <c r="N17" s="231"/>
    </row>
    <row r="18" spans="7:14" s="4" customFormat="1" ht="12.75" customHeight="1">
      <c r="G18" s="18"/>
      <c r="N18" s="231"/>
    </row>
    <row r="19" spans="1:14" s="16" customFormat="1" ht="15" customHeight="1">
      <c r="A19" s="907" t="s">
        <v>377</v>
      </c>
      <c r="B19" s="907"/>
      <c r="C19" s="34"/>
      <c r="D19" s="30"/>
      <c r="E19" s="896"/>
      <c r="F19" s="896"/>
      <c r="G19" s="896"/>
      <c r="H19" s="896"/>
      <c r="J19" s="15"/>
      <c r="N19" s="232"/>
    </row>
    <row r="20" spans="1:14" s="16" customFormat="1" ht="15" customHeight="1">
      <c r="A20" s="907"/>
      <c r="B20" s="907"/>
      <c r="C20" s="34"/>
      <c r="D20" s="30"/>
      <c r="E20" s="37" t="s">
        <v>78</v>
      </c>
      <c r="F20" s="35"/>
      <c r="G20" s="35"/>
      <c r="H20" s="35"/>
      <c r="J20" s="37" t="s">
        <v>79</v>
      </c>
      <c r="K20" s="36"/>
      <c r="L20" s="36"/>
      <c r="N20" s="232"/>
    </row>
    <row r="21" spans="1:14" s="4" customFormat="1" ht="19.5" customHeight="1" thickBot="1">
      <c r="A21" s="908"/>
      <c r="B21" s="908"/>
      <c r="C21" s="34"/>
      <c r="F21" s="29"/>
      <c r="G21" s="29"/>
      <c r="N21" s="231"/>
    </row>
    <row r="22" spans="1:12" s="14" customFormat="1" ht="33.75" customHeight="1" thickBot="1">
      <c r="A22" s="13" t="s">
        <v>39</v>
      </c>
      <c r="B22" s="13" t="s">
        <v>27</v>
      </c>
      <c r="E22" s="22" t="s">
        <v>29</v>
      </c>
      <c r="F22" s="125" t="s">
        <v>30</v>
      </c>
      <c r="G22" s="50"/>
      <c r="H22" s="126"/>
      <c r="J22" s="22" t="s">
        <v>29</v>
      </c>
      <c r="K22" s="23" t="s">
        <v>73</v>
      </c>
      <c r="L22" s="171" t="s">
        <v>38</v>
      </c>
    </row>
    <row r="23" spans="1:14" s="4" customFormat="1" ht="12.75" customHeight="1">
      <c r="A23" s="215" t="s">
        <v>1</v>
      </c>
      <c r="B23" s="213">
        <v>1165</v>
      </c>
      <c r="E23" s="377" t="s">
        <v>43</v>
      </c>
      <c r="F23" s="158">
        <v>76</v>
      </c>
      <c r="G23" s="51"/>
      <c r="I23" s="18"/>
      <c r="J23" s="32" t="s">
        <v>43</v>
      </c>
      <c r="K23" s="163">
        <v>10</v>
      </c>
      <c r="L23" s="164"/>
      <c r="N23" s="866"/>
    </row>
    <row r="24" spans="1:14" s="4" customFormat="1" ht="12.75" customHeight="1">
      <c r="A24" s="216" t="s">
        <v>6</v>
      </c>
      <c r="B24" s="156">
        <v>5658</v>
      </c>
      <c r="E24" s="27" t="s">
        <v>127</v>
      </c>
      <c r="F24" s="159">
        <v>3</v>
      </c>
      <c r="G24" s="51"/>
      <c r="J24" s="19" t="s">
        <v>127</v>
      </c>
      <c r="K24" s="163">
        <v>20</v>
      </c>
      <c r="L24" s="165"/>
      <c r="N24" s="866"/>
    </row>
    <row r="25" spans="1:14" s="4" customFormat="1" ht="12.75" customHeight="1">
      <c r="A25" s="216" t="s">
        <v>2</v>
      </c>
      <c r="B25" s="156">
        <v>1872</v>
      </c>
      <c r="E25" s="27" t="s">
        <v>128</v>
      </c>
      <c r="F25" s="159">
        <v>2</v>
      </c>
      <c r="G25" s="51"/>
      <c r="J25" s="17" t="s">
        <v>128</v>
      </c>
      <c r="K25" s="166">
        <v>22</v>
      </c>
      <c r="L25" s="165"/>
      <c r="N25" s="866"/>
    </row>
    <row r="26" spans="1:14" s="4" customFormat="1" ht="12.75" customHeight="1">
      <c r="A26" s="216" t="s">
        <v>132</v>
      </c>
      <c r="B26" s="156">
        <v>690</v>
      </c>
      <c r="E26" s="27" t="s">
        <v>126</v>
      </c>
      <c r="F26" s="159">
        <v>20</v>
      </c>
      <c r="G26" s="51"/>
      <c r="J26" s="17" t="s">
        <v>126</v>
      </c>
      <c r="K26" s="166">
        <v>7</v>
      </c>
      <c r="L26" s="165"/>
      <c r="N26" s="866"/>
    </row>
    <row r="27" spans="1:14" s="4" customFormat="1" ht="12.75" customHeight="1">
      <c r="A27" s="216" t="s">
        <v>20</v>
      </c>
      <c r="B27" s="156">
        <v>2347</v>
      </c>
      <c r="E27" s="31" t="s">
        <v>129</v>
      </c>
      <c r="F27" s="160">
        <v>5</v>
      </c>
      <c r="G27" s="52"/>
      <c r="J27" s="31" t="s">
        <v>129</v>
      </c>
      <c r="K27" s="166">
        <v>73</v>
      </c>
      <c r="L27" s="165">
        <v>2</v>
      </c>
      <c r="N27" s="866"/>
    </row>
    <row r="28" spans="1:16" ht="12.75" customHeight="1">
      <c r="A28" s="216" t="s">
        <v>7</v>
      </c>
      <c r="B28" s="156">
        <v>4786</v>
      </c>
      <c r="C28" s="4"/>
      <c r="D28" s="4"/>
      <c r="E28" s="27" t="s">
        <v>130</v>
      </c>
      <c r="F28" s="159">
        <v>17</v>
      </c>
      <c r="G28" s="51"/>
      <c r="H28" s="4"/>
      <c r="I28" s="4"/>
      <c r="J28" s="17" t="s">
        <v>130</v>
      </c>
      <c r="K28" s="166">
        <v>15</v>
      </c>
      <c r="L28" s="165"/>
      <c r="N28" s="866"/>
      <c r="O28" s="4"/>
      <c r="P28" s="4"/>
    </row>
    <row r="29" spans="1:16" s="7" customFormat="1" ht="12.75" customHeight="1">
      <c r="A29" s="216" t="s">
        <v>3</v>
      </c>
      <c r="B29" s="156">
        <v>1636</v>
      </c>
      <c r="C29" s="4"/>
      <c r="D29" s="4"/>
      <c r="E29" s="27" t="s">
        <v>131</v>
      </c>
      <c r="F29" s="159"/>
      <c r="G29" s="51"/>
      <c r="H29" s="4"/>
      <c r="I29" s="1"/>
      <c r="J29" s="17" t="s">
        <v>131</v>
      </c>
      <c r="K29" s="166">
        <v>17</v>
      </c>
      <c r="L29" s="165"/>
      <c r="N29" s="869"/>
      <c r="O29" s="870"/>
      <c r="P29" s="870"/>
    </row>
    <row r="30" spans="1:16" ht="12.75" customHeight="1" thickBot="1">
      <c r="A30" s="217" t="s">
        <v>4</v>
      </c>
      <c r="B30" s="214">
        <v>3910</v>
      </c>
      <c r="C30" s="4"/>
      <c r="D30" s="4"/>
      <c r="E30" s="28" t="s">
        <v>5</v>
      </c>
      <c r="F30" s="161">
        <v>54</v>
      </c>
      <c r="G30" s="473"/>
      <c r="H30" s="474"/>
      <c r="I30" s="7"/>
      <c r="J30" s="33" t="s">
        <v>5</v>
      </c>
      <c r="K30" s="167">
        <v>81</v>
      </c>
      <c r="L30" s="168">
        <v>7</v>
      </c>
      <c r="N30" s="4"/>
      <c r="O30" s="4"/>
      <c r="P30" s="4"/>
    </row>
    <row r="31" spans="1:12" ht="12.75" customHeight="1" thickBot="1">
      <c r="A31" s="8" t="s">
        <v>9</v>
      </c>
      <c r="B31" s="157">
        <f>SUM(B23:B30)</f>
        <v>22064</v>
      </c>
      <c r="C31" s="4"/>
      <c r="D31" s="4"/>
      <c r="E31" s="6" t="s">
        <v>9</v>
      </c>
      <c r="F31" s="162">
        <f>SUM(F23:F30)</f>
        <v>177</v>
      </c>
      <c r="G31" s="473"/>
      <c r="H31" s="475"/>
      <c r="J31" s="20" t="s">
        <v>9</v>
      </c>
      <c r="K31" s="169">
        <f>SUM(K23:K30)</f>
        <v>245</v>
      </c>
      <c r="L31" s="170">
        <f>SUM(L23:L30)</f>
        <v>9</v>
      </c>
    </row>
    <row r="32" spans="3:8" ht="12.75" customHeight="1">
      <c r="C32" s="9"/>
      <c r="D32" s="9"/>
      <c r="F32" s="641"/>
      <c r="G32" s="640"/>
      <c r="H32" s="476"/>
    </row>
    <row r="33" ht="12.75" customHeight="1"/>
  </sheetData>
  <sheetProtection selectLockedCells="1"/>
  <mergeCells count="15">
    <mergeCell ref="T5:T6"/>
    <mergeCell ref="U5:U6"/>
    <mergeCell ref="A19:B21"/>
    <mergeCell ref="M5:N5"/>
    <mergeCell ref="O5:P5"/>
    <mergeCell ref="Q5:R5"/>
    <mergeCell ref="S5:S6"/>
    <mergeCell ref="A1:M1"/>
    <mergeCell ref="E19:H19"/>
    <mergeCell ref="B5:C5"/>
    <mergeCell ref="D5:E5"/>
    <mergeCell ref="F5:G5"/>
    <mergeCell ref="H5:H6"/>
    <mergeCell ref="I5:I6"/>
    <mergeCell ref="J5:J6"/>
  </mergeCells>
  <printOptions horizontalCentered="1" verticalCentered="1"/>
  <pageMargins left="0.7874015748031497" right="0.5905511811023623" top="0.7874015748031497" bottom="0.5905511811023623" header="0" footer="0.11811023622047245"/>
  <pageSetup horizontalDpi="600" verticalDpi="600" orientation="landscape" paperSize="9" r:id="rId1"/>
  <headerFooter alignWithMargins="0">
    <oddFooter>&amp;L&amp;8&amp;D&amp;R&amp;8TAB_16.XLS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31">
      <selection activeCell="G52" sqref="G52"/>
    </sheetView>
  </sheetViews>
  <sheetFormatPr defaultColWidth="8.875" defaultRowHeight="12.75"/>
  <cols>
    <col min="1" max="2" width="13.25390625" style="63" customWidth="1"/>
    <col min="3" max="3" width="13.25390625" style="61" customWidth="1"/>
    <col min="4" max="4" width="13.25390625" style="63" customWidth="1"/>
    <col min="5" max="5" width="13.25390625" style="61" customWidth="1"/>
    <col min="6" max="6" width="13.25390625" style="63" customWidth="1"/>
    <col min="7" max="7" width="13.25390625" style="61" customWidth="1"/>
    <col min="8" max="8" width="13.25390625" style="63" customWidth="1"/>
    <col min="9" max="9" width="13.25390625" style="61" customWidth="1"/>
    <col min="10" max="10" width="13.25390625" style="63" customWidth="1"/>
    <col min="11" max="11" width="16.00390625" style="61" customWidth="1"/>
    <col min="12" max="12" width="13.25390625" style="63" customWidth="1"/>
    <col min="13" max="13" width="13.25390625" style="61" customWidth="1"/>
    <col min="14" max="14" width="11.75390625" style="63" bestFit="1" customWidth="1"/>
    <col min="15" max="15" width="9.75390625" style="63" customWidth="1"/>
    <col min="16" max="16" width="8.875" style="63" customWidth="1"/>
    <col min="17" max="18" width="11.75390625" style="63" bestFit="1" customWidth="1"/>
    <col min="19" max="20" width="8.875" style="63" customWidth="1"/>
    <col min="21" max="21" width="11.75390625" style="63" bestFit="1" customWidth="1"/>
    <col min="22" max="16384" width="8.875" style="63" customWidth="1"/>
  </cols>
  <sheetData>
    <row r="1" spans="1:15" ht="18">
      <c r="A1" s="55" t="s">
        <v>8</v>
      </c>
      <c r="B1" s="56" t="s">
        <v>31</v>
      </c>
      <c r="C1" s="57"/>
      <c r="D1" s="56"/>
      <c r="E1" s="57"/>
      <c r="F1" s="56"/>
      <c r="G1" s="58"/>
      <c r="H1" s="59"/>
      <c r="I1" s="58"/>
      <c r="J1" s="59"/>
      <c r="K1" s="58"/>
      <c r="L1" s="60"/>
      <c r="N1" s="62"/>
      <c r="O1" s="62"/>
    </row>
    <row r="3" spans="1:15" ht="15.75">
      <c r="A3" s="64" t="s">
        <v>333</v>
      </c>
      <c r="B3" s="59"/>
      <c r="C3" s="59"/>
      <c r="D3" s="64"/>
      <c r="E3" s="65"/>
      <c r="F3" s="66"/>
      <c r="G3" s="60"/>
      <c r="H3" s="60"/>
      <c r="I3" s="60"/>
      <c r="J3" s="60"/>
      <c r="K3" s="60"/>
      <c r="L3" s="60"/>
      <c r="M3" s="60"/>
      <c r="N3" s="60"/>
      <c r="O3" s="60"/>
    </row>
    <row r="4" ht="13.5" thickBot="1"/>
    <row r="5" spans="1:15" s="77" customFormat="1" ht="26.25" customHeight="1" thickBot="1">
      <c r="A5" s="910" t="s">
        <v>100</v>
      </c>
      <c r="B5" s="912" t="s">
        <v>45</v>
      </c>
      <c r="C5" s="913"/>
      <c r="D5" s="913"/>
      <c r="E5" s="914"/>
      <c r="F5" s="915" t="s">
        <v>46</v>
      </c>
      <c r="G5" s="916"/>
      <c r="H5" s="916"/>
      <c r="I5" s="917"/>
      <c r="J5" s="405" t="s">
        <v>9</v>
      </c>
      <c r="K5" s="406"/>
      <c r="L5" s="407"/>
      <c r="M5" s="407"/>
      <c r="N5" s="276"/>
      <c r="O5" s="277"/>
    </row>
    <row r="6" spans="1:15" s="77" customFormat="1" ht="13.5" thickBot="1">
      <c r="A6" s="911"/>
      <c r="B6" s="68" t="s">
        <v>22</v>
      </c>
      <c r="C6" s="69" t="s">
        <v>23</v>
      </c>
      <c r="D6" s="70" t="s">
        <v>372</v>
      </c>
      <c r="E6" s="289" t="s">
        <v>9</v>
      </c>
      <c r="F6" s="378" t="s">
        <v>22</v>
      </c>
      <c r="G6" s="379" t="s">
        <v>23</v>
      </c>
      <c r="H6" s="69" t="s">
        <v>372</v>
      </c>
      <c r="I6" s="250" t="s">
        <v>9</v>
      </c>
      <c r="J6" s="812"/>
      <c r="K6" s="278"/>
      <c r="L6" s="279"/>
      <c r="M6" s="280"/>
      <c r="N6" s="83"/>
      <c r="O6" s="75"/>
    </row>
    <row r="7" spans="1:17" s="77" customFormat="1" ht="12.75">
      <c r="A7" s="71" t="s">
        <v>335</v>
      </c>
      <c r="B7" s="211"/>
      <c r="C7" s="183">
        <v>26635</v>
      </c>
      <c r="D7" s="290"/>
      <c r="E7" s="291">
        <f aca="true" t="shared" si="0" ref="E7:E16">B7+C7+D7</f>
        <v>26635</v>
      </c>
      <c r="F7" s="192">
        <v>2169</v>
      </c>
      <c r="G7" s="211">
        <v>28920</v>
      </c>
      <c r="H7" s="384"/>
      <c r="I7" s="380">
        <f aca="true" t="shared" si="1" ref="I7:I16">F7+G7+H7</f>
        <v>31089</v>
      </c>
      <c r="J7" s="292">
        <f aca="true" t="shared" si="2" ref="J7:J16">(E7+I7)</f>
        <v>57724</v>
      </c>
      <c r="K7" s="282"/>
      <c r="L7" s="245"/>
      <c r="M7" s="245"/>
      <c r="N7" s="245"/>
      <c r="O7" s="282"/>
      <c r="Q7" s="284"/>
    </row>
    <row r="8" spans="1:17" s="77" customFormat="1" ht="12.75">
      <c r="A8" s="71" t="s">
        <v>1</v>
      </c>
      <c r="B8" s="208">
        <v>969</v>
      </c>
      <c r="C8" s="183"/>
      <c r="D8" s="293">
        <v>241274</v>
      </c>
      <c r="E8" s="291">
        <f t="shared" si="0"/>
        <v>242243</v>
      </c>
      <c r="F8" s="190">
        <v>16612</v>
      </c>
      <c r="G8" s="208">
        <v>155644</v>
      </c>
      <c r="H8" s="208"/>
      <c r="I8" s="208">
        <f t="shared" si="1"/>
        <v>172256</v>
      </c>
      <c r="J8" s="292">
        <f t="shared" si="2"/>
        <v>414499</v>
      </c>
      <c r="K8" s="282"/>
      <c r="L8" s="245"/>
      <c r="M8" s="245"/>
      <c r="N8" s="245"/>
      <c r="O8" s="282"/>
      <c r="Q8" s="284"/>
    </row>
    <row r="9" spans="1:17" s="74" customFormat="1" ht="12.75">
      <c r="A9" s="71" t="s">
        <v>6</v>
      </c>
      <c r="B9" s="182"/>
      <c r="C9" s="183">
        <v>17121</v>
      </c>
      <c r="D9" s="293"/>
      <c r="E9" s="291">
        <f t="shared" si="0"/>
        <v>17121</v>
      </c>
      <c r="F9" s="190">
        <v>37384</v>
      </c>
      <c r="G9" s="182">
        <v>85790</v>
      </c>
      <c r="H9" s="315"/>
      <c r="I9" s="381">
        <f t="shared" si="1"/>
        <v>123174</v>
      </c>
      <c r="J9" s="292">
        <f t="shared" si="2"/>
        <v>140295</v>
      </c>
      <c r="K9" s="282"/>
      <c r="L9" s="245"/>
      <c r="M9" s="282"/>
      <c r="N9" s="283"/>
      <c r="O9" s="282"/>
      <c r="Q9" s="284"/>
    </row>
    <row r="10" spans="1:15" s="74" customFormat="1" ht="12.75">
      <c r="A10" s="71" t="s">
        <v>2</v>
      </c>
      <c r="B10" s="182">
        <v>34877</v>
      </c>
      <c r="C10" s="183">
        <v>12044</v>
      </c>
      <c r="D10" s="293">
        <v>115557</v>
      </c>
      <c r="E10" s="291">
        <f t="shared" si="0"/>
        <v>162478</v>
      </c>
      <c r="F10" s="190">
        <v>16684</v>
      </c>
      <c r="G10" s="182">
        <v>517325</v>
      </c>
      <c r="H10" s="315">
        <v>94814</v>
      </c>
      <c r="I10" s="381">
        <f t="shared" si="1"/>
        <v>628823</v>
      </c>
      <c r="J10" s="292">
        <f t="shared" si="2"/>
        <v>791301</v>
      </c>
      <c r="K10" s="282"/>
      <c r="M10" s="282"/>
      <c r="N10" s="283"/>
      <c r="O10" s="282"/>
    </row>
    <row r="11" spans="1:15" s="74" customFormat="1" ht="12.75">
      <c r="A11" s="71" t="s">
        <v>132</v>
      </c>
      <c r="B11" s="182">
        <v>33932</v>
      </c>
      <c r="C11" s="183">
        <v>9295</v>
      </c>
      <c r="D11" s="293">
        <v>39861</v>
      </c>
      <c r="E11" s="291">
        <f t="shared" si="0"/>
        <v>83088</v>
      </c>
      <c r="F11" s="190">
        <v>7659</v>
      </c>
      <c r="G11" s="182">
        <v>53198</v>
      </c>
      <c r="H11" s="315"/>
      <c r="I11" s="381">
        <f t="shared" si="1"/>
        <v>60857</v>
      </c>
      <c r="J11" s="292">
        <f t="shared" si="2"/>
        <v>143945</v>
      </c>
      <c r="K11" s="282"/>
      <c r="L11" s="245"/>
      <c r="M11" s="282"/>
      <c r="N11" s="283"/>
      <c r="O11" s="282"/>
    </row>
    <row r="12" spans="1:15" s="74" customFormat="1" ht="12.75">
      <c r="A12" s="71" t="s">
        <v>20</v>
      </c>
      <c r="B12" s="182">
        <v>61945</v>
      </c>
      <c r="C12" s="183">
        <v>348197</v>
      </c>
      <c r="D12" s="293">
        <v>244946</v>
      </c>
      <c r="E12" s="291">
        <f t="shared" si="0"/>
        <v>655088</v>
      </c>
      <c r="F12" s="190">
        <v>56957</v>
      </c>
      <c r="G12" s="182">
        <v>6112264</v>
      </c>
      <c r="H12" s="315">
        <v>1792</v>
      </c>
      <c r="I12" s="381">
        <f t="shared" si="1"/>
        <v>6171013</v>
      </c>
      <c r="J12" s="292">
        <f t="shared" si="2"/>
        <v>6826101</v>
      </c>
      <c r="K12" s="282"/>
      <c r="L12" s="281"/>
      <c r="M12" s="282"/>
      <c r="N12" s="283"/>
      <c r="O12" s="282"/>
    </row>
    <row r="13" spans="1:15" s="74" customFormat="1" ht="12.75">
      <c r="A13" s="71" t="s">
        <v>7</v>
      </c>
      <c r="B13" s="182"/>
      <c r="C13" s="183"/>
      <c r="D13" s="293"/>
      <c r="E13" s="291">
        <f t="shared" si="0"/>
        <v>0</v>
      </c>
      <c r="F13" s="190"/>
      <c r="G13" s="182"/>
      <c r="H13" s="315"/>
      <c r="I13" s="381">
        <f t="shared" si="1"/>
        <v>0</v>
      </c>
      <c r="J13" s="292">
        <f t="shared" si="2"/>
        <v>0</v>
      </c>
      <c r="K13" s="282"/>
      <c r="L13" s="281"/>
      <c r="M13" s="282"/>
      <c r="N13" s="283"/>
      <c r="O13" s="282"/>
    </row>
    <row r="14" spans="1:15" s="74" customFormat="1" ht="12.75">
      <c r="A14" s="71" t="s">
        <v>3</v>
      </c>
      <c r="B14" s="182">
        <v>190380</v>
      </c>
      <c r="C14" s="183">
        <v>69039</v>
      </c>
      <c r="D14" s="293">
        <v>969759</v>
      </c>
      <c r="E14" s="291">
        <f t="shared" si="0"/>
        <v>1229178</v>
      </c>
      <c r="F14" s="190">
        <v>100974</v>
      </c>
      <c r="G14" s="182">
        <v>32336</v>
      </c>
      <c r="H14" s="315"/>
      <c r="I14" s="381">
        <f t="shared" si="1"/>
        <v>133310</v>
      </c>
      <c r="J14" s="292">
        <f t="shared" si="2"/>
        <v>1362488</v>
      </c>
      <c r="K14" s="282"/>
      <c r="L14" s="281"/>
      <c r="M14" s="282"/>
      <c r="N14" s="283"/>
      <c r="O14" s="282"/>
    </row>
    <row r="15" spans="1:15" s="74" customFormat="1" ht="12.75">
      <c r="A15" s="71" t="s">
        <v>4</v>
      </c>
      <c r="B15" s="182">
        <v>22835</v>
      </c>
      <c r="C15" s="183"/>
      <c r="D15" s="293">
        <v>537676</v>
      </c>
      <c r="E15" s="291">
        <f t="shared" si="0"/>
        <v>560511</v>
      </c>
      <c r="F15" s="190">
        <v>38099</v>
      </c>
      <c r="G15" s="182">
        <v>1040358</v>
      </c>
      <c r="H15" s="315"/>
      <c r="I15" s="381">
        <f t="shared" si="1"/>
        <v>1078457</v>
      </c>
      <c r="J15" s="292">
        <f t="shared" si="2"/>
        <v>1638968</v>
      </c>
      <c r="K15" s="282"/>
      <c r="L15" s="281"/>
      <c r="M15" s="282"/>
      <c r="N15" s="283"/>
      <c r="O15" s="282"/>
    </row>
    <row r="16" spans="1:15" s="74" customFormat="1" ht="13.5" thickBot="1">
      <c r="A16" s="72" t="s">
        <v>334</v>
      </c>
      <c r="B16" s="177">
        <v>460729</v>
      </c>
      <c r="C16" s="178">
        <v>195425</v>
      </c>
      <c r="D16" s="293"/>
      <c r="E16" s="291">
        <f t="shared" si="0"/>
        <v>656154</v>
      </c>
      <c r="F16" s="294">
        <v>42160</v>
      </c>
      <c r="G16" s="177"/>
      <c r="H16" s="316"/>
      <c r="I16" s="382">
        <f t="shared" si="1"/>
        <v>42160</v>
      </c>
      <c r="J16" s="292">
        <f t="shared" si="2"/>
        <v>698314</v>
      </c>
      <c r="K16" s="282"/>
      <c r="L16" s="281"/>
      <c r="M16" s="282"/>
      <c r="N16" s="283"/>
      <c r="O16" s="282"/>
    </row>
    <row r="17" spans="1:15" s="285" customFormat="1" ht="13.5" thickBot="1">
      <c r="A17" s="203" t="s">
        <v>9</v>
      </c>
      <c r="B17" s="295">
        <f aca="true" t="shared" si="3" ref="B17:J17">SUM(B7:B16)</f>
        <v>805667</v>
      </c>
      <c r="C17" s="296">
        <f t="shared" si="3"/>
        <v>677756</v>
      </c>
      <c r="D17" s="297">
        <f t="shared" si="3"/>
        <v>2149073</v>
      </c>
      <c r="E17" s="298">
        <f t="shared" si="3"/>
        <v>3632496</v>
      </c>
      <c r="F17" s="295">
        <f t="shared" si="3"/>
        <v>318698</v>
      </c>
      <c r="G17" s="141">
        <f t="shared" si="3"/>
        <v>8025835</v>
      </c>
      <c r="H17" s="143">
        <f t="shared" si="3"/>
        <v>96606</v>
      </c>
      <c r="I17" s="299">
        <f t="shared" si="3"/>
        <v>8441139</v>
      </c>
      <c r="J17" s="299">
        <f t="shared" si="3"/>
        <v>12073635</v>
      </c>
      <c r="K17" s="287"/>
      <c r="L17" s="248"/>
      <c r="M17" s="287"/>
      <c r="N17" s="286"/>
      <c r="O17" s="287"/>
    </row>
    <row r="18" spans="1:15" s="288" customFormat="1" ht="18" customHeight="1">
      <c r="A18" s="644" t="s">
        <v>332</v>
      </c>
      <c r="B18" s="74"/>
      <c r="C18" s="75"/>
      <c r="D18" s="74"/>
      <c r="E18" s="75"/>
      <c r="F18" s="74"/>
      <c r="G18" s="75"/>
      <c r="H18" s="74"/>
      <c r="I18" s="75"/>
      <c r="J18" s="74"/>
      <c r="K18" s="75"/>
      <c r="L18" s="74"/>
      <c r="M18" s="75"/>
      <c r="N18" s="77"/>
      <c r="O18" s="74"/>
    </row>
    <row r="19" spans="1:15" ht="12.75">
      <c r="A19" s="76" t="s">
        <v>378</v>
      </c>
      <c r="C19" s="74"/>
      <c r="D19" s="74"/>
      <c r="E19" s="74"/>
      <c r="F19" s="74"/>
      <c r="G19" s="74"/>
      <c r="I19" s="75"/>
      <c r="J19" s="832">
        <v>46725</v>
      </c>
      <c r="K19" s="772" t="s">
        <v>10</v>
      </c>
      <c r="L19" s="74"/>
      <c r="O19" s="74"/>
    </row>
    <row r="20" spans="1:15" ht="12.75">
      <c r="A20" s="918" t="s">
        <v>374</v>
      </c>
      <c r="B20" s="918"/>
      <c r="C20" s="918"/>
      <c r="D20" s="918"/>
      <c r="E20" s="918"/>
      <c r="F20" s="918"/>
      <c r="G20" s="918"/>
      <c r="H20" s="918"/>
      <c r="I20" s="918"/>
      <c r="J20" s="918"/>
      <c r="K20" s="76"/>
      <c r="L20" s="74"/>
      <c r="M20" s="75"/>
      <c r="N20" s="77"/>
      <c r="O20" s="74"/>
    </row>
    <row r="21" spans="1:15" ht="12.7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4"/>
      <c r="M21" s="75"/>
      <c r="N21" s="77"/>
      <c r="O21" s="74"/>
    </row>
    <row r="22" spans="1:15" ht="12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4"/>
      <c r="M22" s="75"/>
      <c r="N22" s="77"/>
      <c r="O22" s="74"/>
    </row>
    <row r="23" spans="1:15" s="816" customFormat="1" ht="15.75">
      <c r="A23" s="64" t="s">
        <v>373</v>
      </c>
      <c r="B23" s="64"/>
      <c r="C23" s="64"/>
      <c r="D23" s="813"/>
      <c r="E23" s="813"/>
      <c r="F23" s="813"/>
      <c r="G23" s="813"/>
      <c r="H23" s="813"/>
      <c r="I23" s="813"/>
      <c r="J23" s="813"/>
      <c r="K23" s="76"/>
      <c r="L23" s="285"/>
      <c r="M23" s="814"/>
      <c r="N23" s="815"/>
      <c r="O23" s="285"/>
    </row>
    <row r="24" spans="1:15" ht="10.5" customHeight="1" thickBot="1">
      <c r="A24" s="64"/>
      <c r="B24" s="64"/>
      <c r="C24" s="64"/>
      <c r="D24" s="76"/>
      <c r="E24" s="76"/>
      <c r="F24" s="76"/>
      <c r="G24" s="76"/>
      <c r="H24" s="76"/>
      <c r="I24" s="76"/>
      <c r="J24" s="76"/>
      <c r="K24" s="76"/>
      <c r="L24" s="74"/>
      <c r="M24" s="75"/>
      <c r="N24" s="77"/>
      <c r="O24" s="74"/>
    </row>
    <row r="25" spans="1:15" ht="12.75">
      <c r="A25" s="919" t="s">
        <v>368</v>
      </c>
      <c r="B25" s="920"/>
      <c r="C25" s="818" t="s">
        <v>370</v>
      </c>
      <c r="D25" s="822" t="s">
        <v>371</v>
      </c>
      <c r="E25" s="811" t="s">
        <v>9</v>
      </c>
      <c r="F25" s="76"/>
      <c r="G25" s="76"/>
      <c r="H25" s="76"/>
      <c r="I25" s="76"/>
      <c r="J25" s="76"/>
      <c r="K25" s="76"/>
      <c r="L25" s="74"/>
      <c r="M25" s="75"/>
      <c r="N25" s="77"/>
      <c r="O25" s="74"/>
    </row>
    <row r="26" spans="1:15" ht="13.5" thickBot="1">
      <c r="A26" s="921"/>
      <c r="B26" s="922"/>
      <c r="C26" s="823" t="s">
        <v>10</v>
      </c>
      <c r="D26" s="824" t="s">
        <v>10</v>
      </c>
      <c r="E26" s="825" t="s">
        <v>10</v>
      </c>
      <c r="F26" s="76"/>
      <c r="G26" s="76"/>
      <c r="H26" s="76"/>
      <c r="I26" s="76"/>
      <c r="J26" s="76"/>
      <c r="K26" s="76"/>
      <c r="L26" s="74"/>
      <c r="M26" s="75"/>
      <c r="N26" s="77"/>
      <c r="O26" s="74"/>
    </row>
    <row r="27" spans="1:15" ht="12.75">
      <c r="A27" s="828" t="s">
        <v>43</v>
      </c>
      <c r="B27" s="852" t="s">
        <v>391</v>
      </c>
      <c r="C27" s="819">
        <v>10725</v>
      </c>
      <c r="D27" s="181"/>
      <c r="E27" s="388">
        <f>SUM(C27:D27)</f>
        <v>10725</v>
      </c>
      <c r="F27" s="76"/>
      <c r="G27" s="76"/>
      <c r="H27" s="76"/>
      <c r="I27" s="76"/>
      <c r="J27" s="76"/>
      <c r="K27" s="76"/>
      <c r="L27" s="74"/>
      <c r="M27" s="75"/>
      <c r="N27" s="77"/>
      <c r="O27" s="74"/>
    </row>
    <row r="28" spans="1:15" ht="12.75">
      <c r="A28" s="237" t="s">
        <v>1</v>
      </c>
      <c r="B28" s="829"/>
      <c r="C28" s="820"/>
      <c r="D28" s="183"/>
      <c r="E28" s="388">
        <f aca="true" t="shared" si="4" ref="E28:E36">SUM(C28:D28)</f>
        <v>0</v>
      </c>
      <c r="F28" s="76"/>
      <c r="G28" s="76"/>
      <c r="H28" s="76"/>
      <c r="I28" s="76"/>
      <c r="J28" s="76"/>
      <c r="K28" s="76"/>
      <c r="L28" s="74"/>
      <c r="M28" s="75"/>
      <c r="N28" s="77"/>
      <c r="O28" s="74"/>
    </row>
    <row r="29" spans="1:15" ht="12.75">
      <c r="A29" s="235" t="s">
        <v>6</v>
      </c>
      <c r="B29" s="829"/>
      <c r="C29" s="820"/>
      <c r="D29" s="183"/>
      <c r="E29" s="388">
        <f t="shared" si="4"/>
        <v>0</v>
      </c>
      <c r="F29" s="76"/>
      <c r="G29" s="76"/>
      <c r="H29" s="76"/>
      <c r="I29" s="76"/>
      <c r="J29" s="76"/>
      <c r="K29" s="76"/>
      <c r="L29" s="74"/>
      <c r="M29" s="75"/>
      <c r="N29" s="77"/>
      <c r="O29" s="74"/>
    </row>
    <row r="30" spans="1:15" ht="12.75">
      <c r="A30" s="235" t="s">
        <v>2</v>
      </c>
      <c r="B30" s="829"/>
      <c r="C30" s="820"/>
      <c r="D30" s="183"/>
      <c r="E30" s="388">
        <f t="shared" si="4"/>
        <v>0</v>
      </c>
      <c r="F30" s="76"/>
      <c r="G30" s="76"/>
      <c r="H30" s="76"/>
      <c r="I30" s="76"/>
      <c r="J30" s="76"/>
      <c r="K30" s="76"/>
      <c r="L30" s="74"/>
      <c r="M30" s="75"/>
      <c r="N30" s="77"/>
      <c r="O30" s="74"/>
    </row>
    <row r="31" spans="1:15" ht="12.75">
      <c r="A31" s="85" t="s">
        <v>132</v>
      </c>
      <c r="B31" s="829"/>
      <c r="C31" s="820"/>
      <c r="D31" s="817"/>
      <c r="E31" s="388">
        <f t="shared" si="4"/>
        <v>0</v>
      </c>
      <c r="F31" s="76"/>
      <c r="G31" s="76"/>
      <c r="H31" s="76"/>
      <c r="I31" s="76"/>
      <c r="J31" s="76"/>
      <c r="K31" s="76"/>
      <c r="L31" s="74"/>
      <c r="M31" s="75"/>
      <c r="N31" s="77"/>
      <c r="O31" s="74"/>
    </row>
    <row r="32" spans="1:15" ht="12.75">
      <c r="A32" s="235" t="s">
        <v>20</v>
      </c>
      <c r="B32" s="830"/>
      <c r="C32" s="819"/>
      <c r="D32" s="181"/>
      <c r="E32" s="388">
        <f t="shared" si="4"/>
        <v>0</v>
      </c>
      <c r="F32" s="76"/>
      <c r="G32" s="76"/>
      <c r="H32" s="76"/>
      <c r="I32" s="76"/>
      <c r="J32" s="76"/>
      <c r="K32" s="76"/>
      <c r="L32" s="74"/>
      <c r="M32" s="75"/>
      <c r="N32" s="77"/>
      <c r="O32" s="74"/>
    </row>
    <row r="33" spans="1:15" ht="12.75">
      <c r="A33" s="235" t="s">
        <v>7</v>
      </c>
      <c r="B33" s="829"/>
      <c r="C33" s="820"/>
      <c r="D33" s="183"/>
      <c r="E33" s="388">
        <f t="shared" si="4"/>
        <v>0</v>
      </c>
      <c r="F33" s="76"/>
      <c r="G33" s="76"/>
      <c r="H33" s="76"/>
      <c r="I33" s="76"/>
      <c r="J33" s="76"/>
      <c r="K33" s="76"/>
      <c r="L33" s="74"/>
      <c r="M33" s="75"/>
      <c r="N33" s="77"/>
      <c r="O33" s="74"/>
    </row>
    <row r="34" spans="1:15" ht="12.75">
      <c r="A34" s="235" t="s">
        <v>3</v>
      </c>
      <c r="B34" s="829"/>
      <c r="C34" s="820"/>
      <c r="D34" s="183"/>
      <c r="E34" s="388">
        <f t="shared" si="4"/>
        <v>0</v>
      </c>
      <c r="F34" s="76"/>
      <c r="G34" s="76"/>
      <c r="H34" s="76"/>
      <c r="I34" s="76"/>
      <c r="J34" s="76"/>
      <c r="K34" s="76"/>
      <c r="L34" s="74"/>
      <c r="M34" s="75"/>
      <c r="N34" s="77"/>
      <c r="O34" s="74"/>
    </row>
    <row r="35" spans="1:15" ht="12.75">
      <c r="A35" s="864" t="s">
        <v>5</v>
      </c>
      <c r="B35" s="830" t="s">
        <v>406</v>
      </c>
      <c r="C35" s="820">
        <v>400000</v>
      </c>
      <c r="D35" s="183"/>
      <c r="E35" s="388">
        <f t="shared" si="4"/>
        <v>400000</v>
      </c>
      <c r="F35" s="76"/>
      <c r="G35" s="76"/>
      <c r="H35" s="76"/>
      <c r="I35" s="76"/>
      <c r="J35" s="76"/>
      <c r="K35" s="76"/>
      <c r="L35" s="74"/>
      <c r="M35" s="75"/>
      <c r="N35" s="77"/>
      <c r="O35" s="74"/>
    </row>
    <row r="36" spans="1:15" ht="13.5" thickBot="1">
      <c r="A36" s="85" t="s">
        <v>5</v>
      </c>
      <c r="B36" s="831" t="s">
        <v>369</v>
      </c>
      <c r="C36" s="821"/>
      <c r="D36" s="178">
        <v>11073</v>
      </c>
      <c r="E36" s="388">
        <f t="shared" si="4"/>
        <v>11073</v>
      </c>
      <c r="F36" s="76"/>
      <c r="G36" s="76"/>
      <c r="H36" s="76"/>
      <c r="I36" s="76"/>
      <c r="J36" s="76"/>
      <c r="K36" s="76"/>
      <c r="L36" s="74"/>
      <c r="M36" s="75"/>
      <c r="N36" s="77"/>
      <c r="O36" s="74"/>
    </row>
    <row r="37" spans="1:15" ht="13.5" thickBot="1">
      <c r="A37" s="826" t="s">
        <v>9</v>
      </c>
      <c r="B37" s="827"/>
      <c r="C37" s="307">
        <f>SUM(C27:C36)</f>
        <v>410725</v>
      </c>
      <c r="D37" s="143">
        <f>SUM(D27:D36)</f>
        <v>11073</v>
      </c>
      <c r="E37" s="194">
        <f>C37+D37</f>
        <v>421798</v>
      </c>
      <c r="F37" s="76"/>
      <c r="G37" s="76"/>
      <c r="H37" s="76"/>
      <c r="I37" s="76"/>
      <c r="J37" s="76"/>
      <c r="K37" s="76"/>
      <c r="L37" s="74"/>
      <c r="M37" s="75"/>
      <c r="N37" s="77"/>
      <c r="O37" s="74"/>
    </row>
    <row r="38" spans="1:15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8"/>
      <c r="L38" s="74"/>
      <c r="M38" s="75"/>
      <c r="N38" s="77"/>
      <c r="O38" s="74"/>
    </row>
    <row r="39" spans="1:13" s="67" customFormat="1" ht="12.75">
      <c r="A39" s="77"/>
      <c r="B39" s="74"/>
      <c r="C39" s="75"/>
      <c r="D39" s="74"/>
      <c r="E39" s="75"/>
      <c r="F39" s="74"/>
      <c r="G39" s="75"/>
      <c r="I39" s="78"/>
      <c r="K39" s="81"/>
      <c r="M39" s="78"/>
    </row>
    <row r="40" spans="1:13" s="82" customFormat="1" ht="15.75">
      <c r="A40" s="79" t="s">
        <v>50</v>
      </c>
      <c r="B40" s="80"/>
      <c r="C40" s="59"/>
      <c r="D40" s="80"/>
      <c r="E40" s="80"/>
      <c r="F40" s="80"/>
      <c r="G40" s="64" t="s">
        <v>398</v>
      </c>
      <c r="H40" s="81"/>
      <c r="J40" s="81"/>
      <c r="K40" s="78"/>
      <c r="M40" s="81"/>
    </row>
    <row r="41" spans="1:14" s="67" customFormat="1" ht="14.25" customHeight="1" thickBot="1">
      <c r="A41" s="77"/>
      <c r="B41" s="74"/>
      <c r="C41" s="75"/>
      <c r="D41" s="74"/>
      <c r="E41" s="75"/>
      <c r="F41" s="74"/>
      <c r="G41" s="75"/>
      <c r="H41" s="77"/>
      <c r="I41" s="83"/>
      <c r="M41" s="78"/>
      <c r="N41" s="77"/>
    </row>
    <row r="42" spans="1:11" s="67" customFormat="1" ht="33" customHeight="1" thickBot="1">
      <c r="A42" s="84" t="s">
        <v>29</v>
      </c>
      <c r="B42" s="308" t="s">
        <v>28</v>
      </c>
      <c r="C42" s="309" t="s">
        <v>211</v>
      </c>
      <c r="D42" s="321" t="s">
        <v>212</v>
      </c>
      <c r="E42" s="305" t="s">
        <v>40</v>
      </c>
      <c r="F42" s="302"/>
      <c r="G42" s="234">
        <v>2016</v>
      </c>
      <c r="H42" s="243" t="s">
        <v>141</v>
      </c>
      <c r="I42" s="244" t="s">
        <v>142</v>
      </c>
      <c r="J42" s="249" t="s">
        <v>74</v>
      </c>
      <c r="K42" s="250" t="s">
        <v>9</v>
      </c>
    </row>
    <row r="43" spans="1:11" s="62" customFormat="1" ht="13.5" thickBot="1">
      <c r="A43" s="306"/>
      <c r="B43" s="310" t="s">
        <v>10</v>
      </c>
      <c r="C43" s="320" t="s">
        <v>10</v>
      </c>
      <c r="D43" s="322" t="s">
        <v>10</v>
      </c>
      <c r="E43" s="323" t="s">
        <v>10</v>
      </c>
      <c r="F43" s="300"/>
      <c r="G43" s="246" t="s">
        <v>1</v>
      </c>
      <c r="H43" s="207">
        <v>27071</v>
      </c>
      <c r="I43" s="259"/>
      <c r="J43" s="183"/>
      <c r="K43" s="388">
        <f aca="true" t="shared" si="5" ref="K43:K50">H43+I43+J43</f>
        <v>27071</v>
      </c>
    </row>
    <row r="44" spans="1:11" s="62" customFormat="1" ht="12.75">
      <c r="A44" s="237" t="s">
        <v>43</v>
      </c>
      <c r="B44" s="198">
        <v>6000</v>
      </c>
      <c r="C44" s="259"/>
      <c r="D44" s="402"/>
      <c r="E44" s="292">
        <f>SUM(B44:D44)</f>
        <v>6000</v>
      </c>
      <c r="F44" s="191"/>
      <c r="G44" s="246" t="s">
        <v>6</v>
      </c>
      <c r="H44" s="207">
        <v>74674</v>
      </c>
      <c r="I44" s="259"/>
      <c r="J44" s="183"/>
      <c r="K44" s="388">
        <f t="shared" si="5"/>
        <v>74674</v>
      </c>
    </row>
    <row r="45" spans="1:11" ht="12.75">
      <c r="A45" s="237" t="s">
        <v>1</v>
      </c>
      <c r="B45" s="199"/>
      <c r="C45" s="182"/>
      <c r="D45" s="315"/>
      <c r="E45" s="292">
        <f aca="true" t="shared" si="6" ref="E45:E53">SUM(B45:D45)</f>
        <v>0</v>
      </c>
      <c r="F45" s="191"/>
      <c r="G45" s="71" t="s">
        <v>2</v>
      </c>
      <c r="H45" s="208">
        <v>18865</v>
      </c>
      <c r="I45" s="183">
        <v>10691</v>
      </c>
      <c r="J45" s="183">
        <v>32563</v>
      </c>
      <c r="K45" s="388">
        <f t="shared" si="5"/>
        <v>62119</v>
      </c>
    </row>
    <row r="46" spans="1:11" ht="12.75">
      <c r="A46" s="235" t="s">
        <v>6</v>
      </c>
      <c r="B46" s="199"/>
      <c r="C46" s="182"/>
      <c r="D46" s="315"/>
      <c r="E46" s="292">
        <f t="shared" si="6"/>
        <v>0</v>
      </c>
      <c r="F46" s="191"/>
      <c r="G46" s="247" t="s">
        <v>132</v>
      </c>
      <c r="H46" s="208">
        <v>95794</v>
      </c>
      <c r="I46" s="315"/>
      <c r="J46" s="183"/>
      <c r="K46" s="388">
        <f t="shared" si="5"/>
        <v>95794</v>
      </c>
    </row>
    <row r="47" spans="1:14" ht="12.75">
      <c r="A47" s="235" t="s">
        <v>2</v>
      </c>
      <c r="B47" s="199"/>
      <c r="C47" s="182"/>
      <c r="D47" s="315">
        <v>262560</v>
      </c>
      <c r="E47" s="292">
        <f t="shared" si="6"/>
        <v>262560</v>
      </c>
      <c r="F47" s="191"/>
      <c r="G47" s="71" t="s">
        <v>20</v>
      </c>
      <c r="H47" s="208">
        <v>879212</v>
      </c>
      <c r="I47" s="183">
        <v>373368</v>
      </c>
      <c r="J47" s="183">
        <v>1082603</v>
      </c>
      <c r="K47" s="388">
        <f t="shared" si="5"/>
        <v>2335183</v>
      </c>
      <c r="N47" s="245"/>
    </row>
    <row r="48" spans="1:14" ht="12.75">
      <c r="A48" s="85" t="s">
        <v>132</v>
      </c>
      <c r="B48" s="199"/>
      <c r="C48" s="319"/>
      <c r="D48" s="315"/>
      <c r="E48" s="292">
        <f t="shared" si="6"/>
        <v>0</v>
      </c>
      <c r="F48" s="191"/>
      <c r="G48" s="71" t="s">
        <v>7</v>
      </c>
      <c r="H48" s="208">
        <v>57182</v>
      </c>
      <c r="I48" s="183"/>
      <c r="J48" s="183">
        <v>38514</v>
      </c>
      <c r="K48" s="388">
        <f t="shared" si="5"/>
        <v>95696</v>
      </c>
      <c r="N48" s="245"/>
    </row>
    <row r="49" spans="1:14" ht="12.75">
      <c r="A49" s="235" t="s">
        <v>20</v>
      </c>
      <c r="B49" s="198">
        <v>14762</v>
      </c>
      <c r="C49" s="259">
        <v>182443</v>
      </c>
      <c r="D49" s="315">
        <v>1575074</v>
      </c>
      <c r="E49" s="292">
        <f t="shared" si="6"/>
        <v>1772279</v>
      </c>
      <c r="F49" s="191"/>
      <c r="G49" s="71" t="s">
        <v>4</v>
      </c>
      <c r="H49" s="208">
        <v>284603</v>
      </c>
      <c r="I49" s="183">
        <v>158796</v>
      </c>
      <c r="J49" s="183">
        <v>1091005</v>
      </c>
      <c r="K49" s="388">
        <f t="shared" si="5"/>
        <v>1534404</v>
      </c>
      <c r="N49" s="245"/>
    </row>
    <row r="50" spans="1:14" ht="13.5" thickBot="1">
      <c r="A50" s="235" t="s">
        <v>7</v>
      </c>
      <c r="B50" s="199"/>
      <c r="C50" s="182"/>
      <c r="D50" s="315"/>
      <c r="E50" s="292">
        <f t="shared" si="6"/>
        <v>0</v>
      </c>
      <c r="F50" s="191"/>
      <c r="G50" s="72" t="s">
        <v>5</v>
      </c>
      <c r="H50" s="389"/>
      <c r="I50" s="259"/>
      <c r="J50" s="183">
        <v>30013</v>
      </c>
      <c r="K50" s="388">
        <f t="shared" si="5"/>
        <v>30013</v>
      </c>
      <c r="N50" s="248"/>
    </row>
    <row r="51" spans="1:14" ht="13.5" thickBot="1">
      <c r="A51" s="235" t="s">
        <v>3</v>
      </c>
      <c r="B51" s="199"/>
      <c r="C51" s="182"/>
      <c r="D51" s="315">
        <v>525142</v>
      </c>
      <c r="E51" s="292">
        <f t="shared" si="6"/>
        <v>525142</v>
      </c>
      <c r="F51" s="191"/>
      <c r="G51" s="324" t="s">
        <v>9</v>
      </c>
      <c r="H51" s="390">
        <f>SUM(H43:H50)</f>
        <v>1437401</v>
      </c>
      <c r="I51" s="390">
        <f>SUM(I43:I50)</f>
        <v>542855</v>
      </c>
      <c r="J51" s="390">
        <f>SUM(J43:J50)</f>
        <v>2274698</v>
      </c>
      <c r="K51" s="194">
        <f>SUM(K43:K50)</f>
        <v>4254954</v>
      </c>
      <c r="N51" s="74"/>
    </row>
    <row r="52" spans="1:8" ht="12.75">
      <c r="A52" s="235" t="s">
        <v>4</v>
      </c>
      <c r="B52" s="199"/>
      <c r="C52" s="182"/>
      <c r="D52" s="315">
        <v>198519</v>
      </c>
      <c r="E52" s="292">
        <f t="shared" si="6"/>
        <v>198519</v>
      </c>
      <c r="F52" s="191"/>
      <c r="G52" s="282"/>
      <c r="H52" s="74"/>
    </row>
    <row r="53" spans="1:18" ht="13.5" thickBot="1">
      <c r="A53" s="85" t="s">
        <v>5</v>
      </c>
      <c r="B53" s="200"/>
      <c r="C53" s="177"/>
      <c r="D53" s="316"/>
      <c r="E53" s="292">
        <f t="shared" si="6"/>
        <v>0</v>
      </c>
      <c r="F53" s="191"/>
      <c r="G53" s="282"/>
      <c r="H53" s="236"/>
      <c r="K53" s="73"/>
      <c r="R53" s="88"/>
    </row>
    <row r="54" spans="1:11" s="73" customFormat="1" ht="13.5" thickBot="1">
      <c r="A54" s="86" t="s">
        <v>9</v>
      </c>
      <c r="B54" s="307">
        <f>SUM(B44:B53)</f>
        <v>20762</v>
      </c>
      <c r="C54" s="141">
        <f>SUM(C44:C53)</f>
        <v>182443</v>
      </c>
      <c r="D54" s="141">
        <f>SUM(D44:D53)</f>
        <v>2561295</v>
      </c>
      <c r="E54" s="194">
        <f>SUM(E44:E53)</f>
        <v>2764500</v>
      </c>
      <c r="F54" s="272"/>
      <c r="G54" s="303"/>
      <c r="H54" s="301"/>
      <c r="K54" s="61"/>
    </row>
    <row r="55" spans="1:15" ht="12.75">
      <c r="A55" s="304"/>
      <c r="B55" s="88"/>
      <c r="C55" s="88"/>
      <c r="D55" s="88"/>
      <c r="E55" s="88"/>
      <c r="F55" s="88"/>
      <c r="G55" s="88"/>
      <c r="H55" s="88"/>
      <c r="I55" s="88"/>
      <c r="K55" s="87"/>
      <c r="L55" s="88"/>
      <c r="M55" s="88"/>
      <c r="N55" s="88"/>
      <c r="O55" s="88"/>
    </row>
    <row r="56" spans="1:21" s="87" customFormat="1" ht="17.25" customHeight="1">
      <c r="A56" s="923"/>
      <c r="B56" s="923"/>
      <c r="C56" s="923"/>
      <c r="D56" s="923"/>
      <c r="E56" s="923"/>
      <c r="F56" s="88"/>
      <c r="G56" s="88"/>
      <c r="H56" s="88"/>
      <c r="I56" s="88"/>
      <c r="K56" s="61"/>
      <c r="U56" s="63"/>
    </row>
  </sheetData>
  <sheetProtection selectLockedCells="1"/>
  <mergeCells count="6">
    <mergeCell ref="A5:A6"/>
    <mergeCell ref="B5:E5"/>
    <mergeCell ref="F5:I5"/>
    <mergeCell ref="A20:J20"/>
    <mergeCell ref="A25:B26"/>
    <mergeCell ref="A56:E56"/>
  </mergeCells>
  <printOptions horizontalCentered="1"/>
  <pageMargins left="0" right="0" top="0" bottom="0" header="0" footer="0"/>
  <pageSetup horizontalDpi="300" verticalDpi="300" orientation="landscape" paperSize="9" scale="99" r:id="rId1"/>
  <headerFooter alignWithMargins="0">
    <oddFooter>&amp;L&amp;D&amp;R&amp;8TAB_16.XLS</oddFooter>
  </headerFooter>
  <rowBreaks count="1" manualBreakCount="1">
    <brk id="3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85"/>
  <sheetViews>
    <sheetView workbookViewId="0" topLeftCell="A46">
      <selection activeCell="A47" sqref="A47"/>
    </sheetView>
  </sheetViews>
  <sheetFormatPr defaultColWidth="8.875" defaultRowHeight="12.75"/>
  <cols>
    <col min="1" max="1" width="12.375" style="258" customWidth="1"/>
    <col min="2" max="2" width="12.75390625" style="255" customWidth="1"/>
    <col min="3" max="7" width="12.75390625" style="233" customWidth="1"/>
    <col min="8" max="8" width="15.00390625" style="255" customWidth="1"/>
    <col min="9" max="9" width="12.25390625" style="255" customWidth="1"/>
    <col min="10" max="10" width="12.375" style="408" customWidth="1"/>
    <col min="11" max="14" width="11.25390625" style="255" customWidth="1"/>
    <col min="15" max="15" width="13.125" style="255" customWidth="1"/>
    <col min="16" max="16" width="11.375" style="255" hidden="1" customWidth="1"/>
    <col min="17" max="17" width="13.00390625" style="255" customWidth="1"/>
    <col min="18" max="18" width="8.875" style="255" customWidth="1"/>
    <col min="19" max="19" width="17.00390625" style="255" customWidth="1"/>
    <col min="20" max="16384" width="8.875" style="255" customWidth="1"/>
  </cols>
  <sheetData>
    <row r="1" spans="1:3" ht="18">
      <c r="A1" s="89" t="s">
        <v>11</v>
      </c>
      <c r="B1" s="90" t="s">
        <v>12</v>
      </c>
      <c r="C1" s="90"/>
    </row>
    <row r="2" spans="1:7" ht="18">
      <c r="A2" s="89"/>
      <c r="B2" s="90"/>
      <c r="C2" s="90"/>
      <c r="G2" s="472"/>
    </row>
    <row r="3" spans="1:9" ht="15.75">
      <c r="A3" s="172" t="s">
        <v>95</v>
      </c>
      <c r="B3" s="172"/>
      <c r="C3" s="172"/>
      <c r="D3" s="172"/>
      <c r="E3" s="172"/>
      <c r="F3" s="967"/>
      <c r="G3" s="967"/>
      <c r="I3" s="256"/>
    </row>
    <row r="4" spans="1:13" ht="30.75" customHeight="1" thickBot="1">
      <c r="A4" s="760" t="s">
        <v>379</v>
      </c>
      <c r="B4" s="758"/>
      <c r="C4" s="758"/>
      <c r="D4" s="758"/>
      <c r="E4" s="758"/>
      <c r="F4" s="758"/>
      <c r="G4" s="758"/>
      <c r="J4" s="468" t="s">
        <v>388</v>
      </c>
      <c r="K4" s="468"/>
      <c r="L4" s="468"/>
      <c r="M4" s="468"/>
    </row>
    <row r="5" spans="1:14" ht="15" customHeight="1">
      <c r="A5" s="965" t="s">
        <v>32</v>
      </c>
      <c r="B5" s="964" t="s">
        <v>382</v>
      </c>
      <c r="C5" s="972" t="s">
        <v>44</v>
      </c>
      <c r="D5" s="973"/>
      <c r="E5" s="945"/>
      <c r="F5" s="970" t="s">
        <v>24</v>
      </c>
      <c r="G5" s="968" t="s">
        <v>9</v>
      </c>
      <c r="J5" s="974"/>
      <c r="K5" s="976" t="s">
        <v>383</v>
      </c>
      <c r="L5" s="978" t="s">
        <v>44</v>
      </c>
      <c r="M5" s="980" t="s">
        <v>24</v>
      </c>
      <c r="N5" s="748" t="s">
        <v>9</v>
      </c>
    </row>
    <row r="6" spans="1:14" ht="15" customHeight="1" thickBot="1">
      <c r="A6" s="966"/>
      <c r="B6" s="966"/>
      <c r="C6" s="173" t="s">
        <v>143</v>
      </c>
      <c r="D6" s="173" t="s">
        <v>47</v>
      </c>
      <c r="E6" s="173" t="s">
        <v>364</v>
      </c>
      <c r="F6" s="971"/>
      <c r="G6" s="969"/>
      <c r="J6" s="975"/>
      <c r="K6" s="977"/>
      <c r="L6" s="979"/>
      <c r="M6" s="981"/>
      <c r="N6" s="749"/>
    </row>
    <row r="7" spans="1:14" s="464" customFormat="1" ht="15" customHeight="1">
      <c r="A7" s="463" t="s">
        <v>43</v>
      </c>
      <c r="B7" s="616">
        <v>12199</v>
      </c>
      <c r="C7" s="206">
        <v>54</v>
      </c>
      <c r="D7" s="174">
        <v>239</v>
      </c>
      <c r="E7" s="174"/>
      <c r="F7" s="773">
        <v>283</v>
      </c>
      <c r="G7" s="691">
        <f>SUM(B7+C7+D7+E7-F7)</f>
        <v>12209</v>
      </c>
      <c r="H7" s="692"/>
      <c r="J7" s="395" t="s">
        <v>1</v>
      </c>
      <c r="K7" s="651">
        <v>18</v>
      </c>
      <c r="L7" s="397">
        <v>1</v>
      </c>
      <c r="M7" s="398"/>
      <c r="N7" s="399">
        <f>K7+L7-M7</f>
        <v>19</v>
      </c>
    </row>
    <row r="8" spans="1:14" s="464" customFormat="1" ht="15" customHeight="1" thickBot="1">
      <c r="A8" s="766" t="s">
        <v>9</v>
      </c>
      <c r="B8" s="617">
        <f>B7</f>
        <v>12199</v>
      </c>
      <c r="C8" s="186">
        <f>C7</f>
        <v>54</v>
      </c>
      <c r="D8" s="209">
        <f>D7</f>
        <v>239</v>
      </c>
      <c r="E8" s="209"/>
      <c r="F8" s="252">
        <f>F7</f>
        <v>283</v>
      </c>
      <c r="G8" s="392">
        <f>SUM(G7)</f>
        <v>12209</v>
      </c>
      <c r="J8" s="376" t="s">
        <v>229</v>
      </c>
      <c r="K8" s="444"/>
      <c r="L8" s="432"/>
      <c r="M8" s="434"/>
      <c r="N8" s="806">
        <f>L8</f>
        <v>0</v>
      </c>
    </row>
    <row r="9" spans="1:14" s="464" customFormat="1" ht="15" customHeight="1" thickBot="1">
      <c r="A9" s="465" t="s">
        <v>1</v>
      </c>
      <c r="B9" s="618">
        <v>14592</v>
      </c>
      <c r="C9" s="207"/>
      <c r="D9" s="187"/>
      <c r="E9" s="187">
        <v>351</v>
      </c>
      <c r="F9" s="774"/>
      <c r="G9" s="175">
        <f>B9+C9+D9+E9-F9</f>
        <v>14943</v>
      </c>
      <c r="J9" s="469" t="s">
        <v>9</v>
      </c>
      <c r="K9" s="451">
        <f>K7</f>
        <v>18</v>
      </c>
      <c r="L9" s="429">
        <f>SUM(L7:L8)</f>
        <v>1</v>
      </c>
      <c r="M9" s="435">
        <f>SUM(M7:M8)</f>
        <v>0</v>
      </c>
      <c r="N9" s="400">
        <f>K9+L7-M8</f>
        <v>19</v>
      </c>
    </row>
    <row r="10" spans="1:14" s="464" customFormat="1" ht="15" customHeight="1">
      <c r="A10" s="466" t="s">
        <v>127</v>
      </c>
      <c r="B10" s="619">
        <v>27897</v>
      </c>
      <c r="C10" s="210">
        <v>5</v>
      </c>
      <c r="D10" s="177">
        <v>767</v>
      </c>
      <c r="E10" s="177"/>
      <c r="F10" s="775"/>
      <c r="G10" s="393">
        <f>B10+C10+D10+E10-F10</f>
        <v>28669</v>
      </c>
      <c r="J10" s="844" t="s">
        <v>6</v>
      </c>
      <c r="K10" s="845">
        <v>9</v>
      </c>
      <c r="L10" s="843"/>
      <c r="M10" s="840"/>
      <c r="N10" s="399">
        <f>K10+L10-M10</f>
        <v>9</v>
      </c>
    </row>
    <row r="11" spans="1:14" s="464" customFormat="1" ht="15" customHeight="1" thickBot="1">
      <c r="A11" s="766" t="s">
        <v>9</v>
      </c>
      <c r="B11" s="620">
        <f>SUM(B9:B10)</f>
        <v>42489</v>
      </c>
      <c r="C11" s="212">
        <f>SUM(C9:C10)</f>
        <v>5</v>
      </c>
      <c r="D11" s="179">
        <f>SUM(D9:D10)</f>
        <v>767</v>
      </c>
      <c r="E11" s="179"/>
      <c r="F11" s="776">
        <f>SUM(F9:F10)</f>
        <v>0</v>
      </c>
      <c r="G11" s="180">
        <f>SUM(G9:G10)</f>
        <v>43612</v>
      </c>
      <c r="J11" s="470" t="s">
        <v>9</v>
      </c>
      <c r="K11" s="751">
        <f>SUM(K10)</f>
        <v>9</v>
      </c>
      <c r="L11" s="751">
        <f>SUM(L10)</f>
        <v>0</v>
      </c>
      <c r="M11" s="751">
        <f>SUM(M10)</f>
        <v>0</v>
      </c>
      <c r="N11" s="728">
        <f>SUM(N10)</f>
        <v>9</v>
      </c>
    </row>
    <row r="12" spans="1:14" s="464" customFormat="1" ht="15" customHeight="1">
      <c r="A12" s="465" t="s">
        <v>6</v>
      </c>
      <c r="B12" s="616">
        <v>18008</v>
      </c>
      <c r="C12" s="206"/>
      <c r="D12" s="174">
        <v>34</v>
      </c>
      <c r="E12" s="174">
        <v>4684</v>
      </c>
      <c r="F12" s="777"/>
      <c r="G12" s="175">
        <f>B12+C12+D12+E12-F12</f>
        <v>22726</v>
      </c>
      <c r="J12" s="708" t="s">
        <v>2</v>
      </c>
      <c r="K12" s="842">
        <v>2815</v>
      </c>
      <c r="L12" s="710">
        <v>24</v>
      </c>
      <c r="M12" s="711">
        <v>1</v>
      </c>
      <c r="N12" s="401">
        <f>K12+L12-M12</f>
        <v>2838</v>
      </c>
    </row>
    <row r="13" spans="1:21" s="464" customFormat="1" ht="15" customHeight="1" thickBot="1">
      <c r="A13" s="467" t="s">
        <v>9</v>
      </c>
      <c r="B13" s="617">
        <f>SUM(B12:B12)</f>
        <v>18008</v>
      </c>
      <c r="C13" s="186">
        <f>SUM(C12:C12)</f>
        <v>0</v>
      </c>
      <c r="D13" s="209"/>
      <c r="E13" s="209"/>
      <c r="F13" s="252">
        <f>SUM(F12:F12)</f>
        <v>0</v>
      </c>
      <c r="G13" s="392">
        <f>G12</f>
        <v>22726</v>
      </c>
      <c r="J13" s="376" t="s">
        <v>229</v>
      </c>
      <c r="K13" s="652">
        <v>211</v>
      </c>
      <c r="L13" s="432"/>
      <c r="M13" s="434"/>
      <c r="N13" s="806">
        <f>L13</f>
        <v>0</v>
      </c>
      <c r="P13" s="953"/>
      <c r="Q13" s="953"/>
      <c r="R13" s="953"/>
      <c r="S13" s="184"/>
      <c r="T13" s="185"/>
      <c r="U13" s="185"/>
    </row>
    <row r="14" spans="1:16" ht="15" customHeight="1" thickBot="1">
      <c r="A14" s="423" t="s">
        <v>2</v>
      </c>
      <c r="B14" s="621"/>
      <c r="C14" s="426"/>
      <c r="D14" s="427"/>
      <c r="E14" s="427"/>
      <c r="F14" s="426"/>
      <c r="G14" s="175">
        <f>(B14+C14+D14+E14-F14)</f>
        <v>0</v>
      </c>
      <c r="J14" s="470" t="s">
        <v>9</v>
      </c>
      <c r="K14" s="751">
        <f>K12</f>
        <v>2815</v>
      </c>
      <c r="L14" s="726">
        <f>SUM(L12:L13)</f>
        <v>24</v>
      </c>
      <c r="M14" s="727">
        <f>SUM(M12:M13)</f>
        <v>1</v>
      </c>
      <c r="N14" s="728">
        <f>K14+L14-M14</f>
        <v>2838</v>
      </c>
      <c r="P14" s="257"/>
    </row>
    <row r="15" spans="1:16" ht="15" customHeight="1">
      <c r="A15" s="424" t="s">
        <v>128</v>
      </c>
      <c r="B15" s="622">
        <v>17200</v>
      </c>
      <c r="C15" s="428">
        <v>198</v>
      </c>
      <c r="D15" s="429">
        <v>245</v>
      </c>
      <c r="E15" s="429"/>
      <c r="F15" s="428">
        <v>85</v>
      </c>
      <c r="G15" s="393">
        <f>(B15+C15+D15+E15-F15)</f>
        <v>17558</v>
      </c>
      <c r="H15" s="650"/>
      <c r="J15" s="708" t="s">
        <v>3</v>
      </c>
      <c r="K15" s="709">
        <v>3188</v>
      </c>
      <c r="L15" s="710"/>
      <c r="M15" s="711"/>
      <c r="N15" s="712">
        <f>K15+L15-M15</f>
        <v>3188</v>
      </c>
      <c r="O15" s="224"/>
      <c r="P15" s="257"/>
    </row>
    <row r="16" spans="1:16" ht="15" customHeight="1" thickBot="1">
      <c r="A16" s="768" t="s">
        <v>9</v>
      </c>
      <c r="B16" s="623">
        <f>SUM(B14:B15)</f>
        <v>17200</v>
      </c>
      <c r="C16" s="205">
        <f>SUM(C14:C15)</f>
        <v>198</v>
      </c>
      <c r="D16" s="176">
        <f>SUM(D14:D15)</f>
        <v>245</v>
      </c>
      <c r="E16" s="176"/>
      <c r="F16" s="205">
        <f>SUM(F14:F15)</f>
        <v>85</v>
      </c>
      <c r="G16" s="180">
        <f>SUM(G14:G15)</f>
        <v>17558</v>
      </c>
      <c r="H16" s="650"/>
      <c r="J16" s="718" t="s">
        <v>230</v>
      </c>
      <c r="K16" s="719">
        <v>346</v>
      </c>
      <c r="L16" s="720"/>
      <c r="M16" s="721"/>
      <c r="N16" s="807">
        <f>L16</f>
        <v>0</v>
      </c>
      <c r="O16" s="224"/>
      <c r="P16" s="257"/>
    </row>
    <row r="17" spans="1:16" ht="15" customHeight="1" thickBot="1">
      <c r="A17" s="423" t="s">
        <v>132</v>
      </c>
      <c r="B17" s="616">
        <v>358</v>
      </c>
      <c r="C17" s="838"/>
      <c r="D17" s="836"/>
      <c r="E17" s="836"/>
      <c r="F17" s="837"/>
      <c r="G17" s="761">
        <f>B17+C17+D17+E17-F17</f>
        <v>358</v>
      </c>
      <c r="H17" s="650"/>
      <c r="J17" s="700" t="s">
        <v>9</v>
      </c>
      <c r="K17" s="725">
        <f>K15</f>
        <v>3188</v>
      </c>
      <c r="L17" s="726">
        <f>SUM(L15:L16)</f>
        <v>0</v>
      </c>
      <c r="M17" s="727">
        <f>SUM(M15:M16)</f>
        <v>0</v>
      </c>
      <c r="N17" s="728">
        <f>K17+L17-M17</f>
        <v>3188</v>
      </c>
      <c r="O17" s="224"/>
      <c r="P17" s="257"/>
    </row>
    <row r="18" spans="1:16" ht="15" customHeight="1">
      <c r="A18" s="421" t="s">
        <v>126</v>
      </c>
      <c r="B18" s="833">
        <v>3753</v>
      </c>
      <c r="C18" s="834">
        <v>32</v>
      </c>
      <c r="D18" s="835">
        <v>391</v>
      </c>
      <c r="E18" s="835"/>
      <c r="F18" s="839"/>
      <c r="G18" s="841">
        <f>B18+C18+D18+E18-F18</f>
        <v>4176</v>
      </c>
      <c r="H18" s="650"/>
      <c r="J18" s="732" t="s">
        <v>4</v>
      </c>
      <c r="K18" s="733">
        <v>1520</v>
      </c>
      <c r="L18" s="734">
        <v>315</v>
      </c>
      <c r="M18" s="735"/>
      <c r="N18" s="736">
        <f>K18+L18-M18</f>
        <v>1835</v>
      </c>
      <c r="O18" s="224"/>
      <c r="P18" s="257"/>
    </row>
    <row r="19" spans="1:16" ht="15" customHeight="1" thickBot="1">
      <c r="A19" s="769" t="s">
        <v>9</v>
      </c>
      <c r="B19" s="617">
        <f>SUM(B17:B18)</f>
        <v>4111</v>
      </c>
      <c r="C19" s="186">
        <f>C18</f>
        <v>32</v>
      </c>
      <c r="D19" s="209">
        <f>D18</f>
        <v>391</v>
      </c>
      <c r="E19" s="209"/>
      <c r="F19" s="391">
        <f>F18</f>
        <v>0</v>
      </c>
      <c r="G19" s="392">
        <f>SUM(G17:G18)</f>
        <v>4534</v>
      </c>
      <c r="H19" s="650"/>
      <c r="J19" s="675" t="s">
        <v>230</v>
      </c>
      <c r="K19" s="451">
        <v>536</v>
      </c>
      <c r="L19" s="429"/>
      <c r="M19" s="435"/>
      <c r="N19" s="808">
        <f>L19</f>
        <v>0</v>
      </c>
      <c r="O19" s="224"/>
      <c r="P19" s="257"/>
    </row>
    <row r="20" spans="1:16" ht="15" customHeight="1" thickBot="1">
      <c r="A20" s="423" t="s">
        <v>20</v>
      </c>
      <c r="B20" s="621">
        <v>17869</v>
      </c>
      <c r="C20" s="426"/>
      <c r="D20" s="427"/>
      <c r="E20" s="427"/>
      <c r="F20" s="430"/>
      <c r="G20" s="175">
        <f>SUM(B20+C20+D20+E20-F20)</f>
        <v>17869</v>
      </c>
      <c r="H20" s="650"/>
      <c r="J20" s="469" t="s">
        <v>9</v>
      </c>
      <c r="K20" s="451">
        <f>K18</f>
        <v>1520</v>
      </c>
      <c r="L20" s="451">
        <f>SUM(L18:L19)</f>
        <v>315</v>
      </c>
      <c r="M20" s="451">
        <f>SUM(M18:M19)</f>
        <v>0</v>
      </c>
      <c r="N20" s="741">
        <f>K20+L20-M20</f>
        <v>1835</v>
      </c>
      <c r="O20" s="224"/>
      <c r="P20" s="257"/>
    </row>
    <row r="21" spans="1:16" ht="15" customHeight="1">
      <c r="A21" s="425" t="s">
        <v>129</v>
      </c>
      <c r="B21" s="625">
        <v>9808</v>
      </c>
      <c r="C21" s="431">
        <v>321</v>
      </c>
      <c r="D21" s="432">
        <v>515</v>
      </c>
      <c r="E21" s="432"/>
      <c r="F21" s="433">
        <v>3266</v>
      </c>
      <c r="G21" s="393">
        <f>SUM(B21+C21+D21+E21-F21)</f>
        <v>7378</v>
      </c>
      <c r="H21" s="650"/>
      <c r="J21" s="846" t="s">
        <v>389</v>
      </c>
      <c r="K21" s="733">
        <v>147</v>
      </c>
      <c r="L21" s="734">
        <v>0</v>
      </c>
      <c r="M21" s="735">
        <f>SUM(M20,M17,M14,M11,M9)</f>
        <v>1</v>
      </c>
      <c r="N21" s="736">
        <f>K21+L21-M21</f>
        <v>146</v>
      </c>
      <c r="O21" s="639"/>
      <c r="P21" s="257"/>
    </row>
    <row r="22" spans="1:16" ht="15" customHeight="1" thickBot="1">
      <c r="A22" s="768" t="s">
        <v>9</v>
      </c>
      <c r="B22" s="623">
        <f>SUM(B20:B21)</f>
        <v>27677</v>
      </c>
      <c r="C22" s="205">
        <f>SUM(C20:C21)</f>
        <v>321</v>
      </c>
      <c r="D22" s="176">
        <f>SUM(D20:D21)</f>
        <v>515</v>
      </c>
      <c r="E22" s="176"/>
      <c r="F22" s="251">
        <f>SUM(F20:F21)</f>
        <v>3266</v>
      </c>
      <c r="G22" s="180">
        <f>SUM(G20:G21)</f>
        <v>25247</v>
      </c>
      <c r="H22" s="650"/>
      <c r="J22" s="470" t="s">
        <v>9</v>
      </c>
      <c r="K22" s="451">
        <f>SUM(K21)</f>
        <v>147</v>
      </c>
      <c r="L22" s="451">
        <v>0</v>
      </c>
      <c r="M22" s="727">
        <f>SUM(M21,M18,M15,M12,M10)</f>
        <v>2</v>
      </c>
      <c r="N22" s="728">
        <f>SUM(N21)</f>
        <v>146</v>
      </c>
      <c r="O22" s="464"/>
      <c r="P22" s="257"/>
    </row>
    <row r="23" spans="1:16" ht="15" customHeight="1">
      <c r="A23" s="423" t="s">
        <v>7</v>
      </c>
      <c r="B23" s="624">
        <v>3346</v>
      </c>
      <c r="C23" s="762"/>
      <c r="D23" s="238"/>
      <c r="E23" s="238"/>
      <c r="F23" s="253"/>
      <c r="G23" s="761">
        <f>B23+C23+D23+E23-F23</f>
        <v>3346</v>
      </c>
      <c r="H23" s="650"/>
      <c r="J23" s="947" t="s">
        <v>326</v>
      </c>
      <c r="K23" s="940">
        <f>K7+K10+K12+K15+K18+K21</f>
        <v>7697</v>
      </c>
      <c r="L23" s="940">
        <f>L9+L14+L17+L20</f>
        <v>340</v>
      </c>
      <c r="M23" s="940">
        <f>M7+M12+M15+M18</f>
        <v>1</v>
      </c>
      <c r="N23" s="940">
        <f>K23+L23-M23</f>
        <v>8036</v>
      </c>
      <c r="O23" s="464"/>
      <c r="P23" s="257"/>
    </row>
    <row r="24" spans="1:16" ht="15" customHeight="1" thickBot="1">
      <c r="A24" s="767" t="s">
        <v>9</v>
      </c>
      <c r="B24" s="617">
        <f>SUM(B23)</f>
        <v>3346</v>
      </c>
      <c r="C24" s="763">
        <f>SUM(C23)</f>
        <v>0</v>
      </c>
      <c r="D24" s="209">
        <f>SUM(D23)</f>
        <v>0</v>
      </c>
      <c r="E24" s="209">
        <f>SUM(E23)</f>
        <v>0</v>
      </c>
      <c r="F24" s="764">
        <f>SUM(F23)</f>
        <v>0</v>
      </c>
      <c r="G24" s="392">
        <f>G23</f>
        <v>3346</v>
      </c>
      <c r="H24" s="650"/>
      <c r="J24" s="948"/>
      <c r="K24" s="941"/>
      <c r="L24" s="941"/>
      <c r="M24" s="941"/>
      <c r="N24" s="941"/>
      <c r="O24" s="464"/>
      <c r="P24" s="257"/>
    </row>
    <row r="25" spans="1:19" ht="15" customHeight="1">
      <c r="A25" s="421" t="s">
        <v>3</v>
      </c>
      <c r="B25" s="621">
        <v>4367</v>
      </c>
      <c r="C25" s="426"/>
      <c r="D25" s="427"/>
      <c r="E25" s="427"/>
      <c r="F25" s="426"/>
      <c r="G25" s="175">
        <f>SUM(B25+C25+D25+E25-F25)</f>
        <v>4367</v>
      </c>
      <c r="H25" s="650"/>
      <c r="J25" s="947" t="s">
        <v>327</v>
      </c>
      <c r="K25" s="940">
        <f>K8+K13+K16+K19</f>
        <v>1093</v>
      </c>
      <c r="L25" s="940"/>
      <c r="M25" s="940">
        <f>M8+M13+M16+M19</f>
        <v>0</v>
      </c>
      <c r="N25" s="940">
        <f>K25+L25-M25</f>
        <v>1093</v>
      </c>
      <c r="O25" s="464"/>
      <c r="P25" s="258"/>
      <c r="S25" s="464"/>
    </row>
    <row r="26" spans="1:21" s="699" customFormat="1" ht="15" customHeight="1" thickBot="1">
      <c r="A26" s="693" t="s">
        <v>130</v>
      </c>
      <c r="B26" s="694">
        <v>19373</v>
      </c>
      <c r="C26" s="695">
        <v>418</v>
      </c>
      <c r="D26" s="696">
        <v>900</v>
      </c>
      <c r="E26" s="696"/>
      <c r="F26" s="695"/>
      <c r="G26" s="393">
        <f>SUM(B26+C26+D26+E26-F26)</f>
        <v>20691</v>
      </c>
      <c r="H26" s="698"/>
      <c r="J26" s="948"/>
      <c r="K26" s="941"/>
      <c r="L26" s="941"/>
      <c r="M26" s="941"/>
      <c r="N26" s="941"/>
      <c r="O26" s="702"/>
      <c r="P26" s="703"/>
      <c r="R26" s="704"/>
      <c r="S26" s="704"/>
      <c r="T26" s="704"/>
      <c r="U26" s="704"/>
    </row>
    <row r="27" spans="1:14" s="713" customFormat="1" ht="15" customHeight="1" thickBot="1">
      <c r="A27" s="769" t="s">
        <v>9</v>
      </c>
      <c r="B27" s="705">
        <f>SUM(B25:B26)</f>
        <v>23740</v>
      </c>
      <c r="C27" s="701">
        <f>C25+C26</f>
        <v>418</v>
      </c>
      <c r="D27" s="701">
        <f>D25+D26</f>
        <v>900</v>
      </c>
      <c r="E27" s="701"/>
      <c r="F27" s="757">
        <f>F25+F26</f>
        <v>0</v>
      </c>
      <c r="G27" s="706">
        <f>SUM(G25:G26)</f>
        <v>25058</v>
      </c>
      <c r="H27" s="707"/>
      <c r="J27" s="949" t="s">
        <v>328</v>
      </c>
      <c r="K27" s="940">
        <f>K23+K25</f>
        <v>8790</v>
      </c>
      <c r="L27" s="940">
        <f>L23+L25</f>
        <v>340</v>
      </c>
      <c r="M27" s="940">
        <f>M23+M25</f>
        <v>1</v>
      </c>
      <c r="N27" s="940">
        <f>K27+L27-M27</f>
        <v>9129</v>
      </c>
    </row>
    <row r="28" spans="1:15" s="699" customFormat="1" ht="15" customHeight="1" thickBot="1">
      <c r="A28" s="714" t="s">
        <v>4</v>
      </c>
      <c r="B28" s="715">
        <v>16049</v>
      </c>
      <c r="C28" s="716"/>
      <c r="D28" s="717"/>
      <c r="E28" s="717"/>
      <c r="F28" s="778"/>
      <c r="G28" s="697">
        <f>(B28+C28+D28+E28-F28)</f>
        <v>16049</v>
      </c>
      <c r="H28" s="698"/>
      <c r="J28" s="950"/>
      <c r="K28" s="941"/>
      <c r="L28" s="941"/>
      <c r="M28" s="941"/>
      <c r="N28" s="941"/>
      <c r="O28" s="702"/>
    </row>
    <row r="29" spans="1:15" s="699" customFormat="1" ht="15" customHeight="1">
      <c r="A29" s="693" t="s">
        <v>131</v>
      </c>
      <c r="B29" s="722">
        <v>31559</v>
      </c>
      <c r="C29" s="723">
        <v>264</v>
      </c>
      <c r="D29" s="724">
        <v>930</v>
      </c>
      <c r="E29" s="724">
        <v>7</v>
      </c>
      <c r="F29" s="779">
        <v>276</v>
      </c>
      <c r="G29" s="697">
        <f>(B29+C29+D29+E29-F29)</f>
        <v>32484</v>
      </c>
      <c r="H29" s="698"/>
      <c r="O29" s="702"/>
    </row>
    <row r="30" spans="1:15" s="699" customFormat="1" ht="15" customHeight="1" thickBot="1">
      <c r="A30" s="769" t="s">
        <v>9</v>
      </c>
      <c r="B30" s="729">
        <f>SUM(B28:B29)</f>
        <v>47608</v>
      </c>
      <c r="C30" s="730">
        <f>SUM(C28:C29)</f>
        <v>264</v>
      </c>
      <c r="D30" s="731">
        <f>SUM(D28:D29)</f>
        <v>930</v>
      </c>
      <c r="E30" s="731"/>
      <c r="F30" s="780">
        <f>SUM(F28:F29)</f>
        <v>276</v>
      </c>
      <c r="G30" s="706">
        <f>SUM(G28:G29)</f>
        <v>48533</v>
      </c>
      <c r="H30" s="698"/>
      <c r="O30" s="737"/>
    </row>
    <row r="31" spans="1:15" ht="15" customHeight="1">
      <c r="A31" s="422" t="s">
        <v>5</v>
      </c>
      <c r="B31" s="626">
        <v>278036</v>
      </c>
      <c r="C31" s="211">
        <v>1387</v>
      </c>
      <c r="D31" s="187">
        <v>3376</v>
      </c>
      <c r="E31" s="187"/>
      <c r="F31" s="781">
        <v>359</v>
      </c>
      <c r="G31" s="254">
        <f>B31+C31+D31+E31-F31</f>
        <v>282440</v>
      </c>
      <c r="H31" s="650"/>
      <c r="O31" s="256"/>
    </row>
    <row r="32" spans="1:15" ht="15" customHeight="1" thickBot="1">
      <c r="A32" s="769" t="s">
        <v>9</v>
      </c>
      <c r="B32" s="620">
        <f>B31</f>
        <v>278036</v>
      </c>
      <c r="C32" s="212">
        <f>SUM(C31:C31)</f>
        <v>1387</v>
      </c>
      <c r="D32" s="179">
        <f>SUM(D31:D31)</f>
        <v>3376</v>
      </c>
      <c r="E32" s="179"/>
      <c r="F32" s="205">
        <f>SUM(F31:F31)</f>
        <v>359</v>
      </c>
      <c r="G32" s="180">
        <f>G31</f>
        <v>282440</v>
      </c>
      <c r="H32" s="650"/>
      <c r="O32" s="256"/>
    </row>
    <row r="33" spans="1:15" ht="29.25" customHeight="1" thickBot="1">
      <c r="A33" s="672" t="s">
        <v>365</v>
      </c>
      <c r="B33" s="299">
        <f>B9+B12+B14+B17+B20+B23+B25+B28</f>
        <v>74589</v>
      </c>
      <c r="C33" s="299">
        <f>C9+C12+C14+C17+C20+C23+C25+C28</f>
        <v>0</v>
      </c>
      <c r="D33" s="299">
        <f>D9+D12+D14+D17+D20+D23+D25+D28</f>
        <v>34</v>
      </c>
      <c r="E33" s="299">
        <f>E9+E12+E14+E17+E20+E23+E25+E28</f>
        <v>5035</v>
      </c>
      <c r="F33" s="299">
        <f>F9+F12+F14+F17+F20+F23+F25+F28</f>
        <v>0</v>
      </c>
      <c r="G33" s="299">
        <f>B33+C33+D33+E33-F33</f>
        <v>79658</v>
      </c>
      <c r="O33" s="256"/>
    </row>
    <row r="34" spans="1:22" ht="30" customHeight="1" thickBot="1">
      <c r="A34" s="673" t="s">
        <v>366</v>
      </c>
      <c r="B34" s="299">
        <f>B7+B10+B15+B18+B21+B26+B29+B31</f>
        <v>399825</v>
      </c>
      <c r="C34" s="299">
        <f>C7+C10+C15+C18+C21+C26+C29+C31</f>
        <v>2679</v>
      </c>
      <c r="D34" s="299">
        <f>D7+D10+D15+D18+D21+D26+D29+D31</f>
        <v>7363</v>
      </c>
      <c r="E34" s="299">
        <f>E7+E10+E15+E18+E21+E26+E29+E31</f>
        <v>7</v>
      </c>
      <c r="F34" s="299">
        <f>F7+F10+F15+F18+F21+F26+F29+F31</f>
        <v>4269</v>
      </c>
      <c r="G34" s="299">
        <f>SUM(B34:F34)</f>
        <v>414143</v>
      </c>
      <c r="I34" s="411"/>
      <c r="J34" s="369"/>
      <c r="K34" s="185"/>
      <c r="L34" s="682"/>
      <c r="M34" s="256"/>
      <c r="O34" s="256"/>
      <c r="U34" s="257"/>
      <c r="V34" s="256"/>
    </row>
    <row r="35" spans="1:22" ht="30.75" customHeight="1" thickBot="1">
      <c r="A35" s="674" t="s">
        <v>9</v>
      </c>
      <c r="B35" s="299">
        <f>SUM(B33:B34)</f>
        <v>474414</v>
      </c>
      <c r="C35" s="299">
        <f>SUM(C33:C34)</f>
        <v>2679</v>
      </c>
      <c r="D35" s="299">
        <f>SUM(D33:D34)</f>
        <v>7397</v>
      </c>
      <c r="E35" s="299">
        <f>SUM(E33:E34)</f>
        <v>5042</v>
      </c>
      <c r="F35" s="299">
        <f>SUM(F33:F34)</f>
        <v>4269</v>
      </c>
      <c r="G35" s="299">
        <f>G33+G34</f>
        <v>493801</v>
      </c>
      <c r="I35" s="411"/>
      <c r="J35" s="759"/>
      <c r="K35" s="982"/>
      <c r="L35" s="982"/>
      <c r="M35" s="982"/>
      <c r="O35" s="408"/>
      <c r="Q35" s="649"/>
      <c r="V35" s="464" t="s">
        <v>306</v>
      </c>
    </row>
    <row r="36" spans="3:15" ht="30.75" customHeight="1">
      <c r="C36" s="944">
        <f>C35+D35</f>
        <v>10076</v>
      </c>
      <c r="D36" s="944"/>
      <c r="E36" s="753"/>
      <c r="G36" s="255"/>
      <c r="J36" s="759"/>
      <c r="K36" s="683"/>
      <c r="L36" s="683"/>
      <c r="M36" s="982"/>
      <c r="O36" s="410"/>
    </row>
    <row r="37" spans="1:13" ht="26.25" customHeight="1">
      <c r="A37" s="943" t="s">
        <v>231</v>
      </c>
      <c r="B37" s="943"/>
      <c r="C37" s="943"/>
      <c r="D37" s="943"/>
      <c r="E37" s="943"/>
      <c r="F37" s="943"/>
      <c r="G37" s="943"/>
      <c r="I37" s="394"/>
      <c r="J37" s="685"/>
      <c r="K37" s="686"/>
      <c r="L37" s="686"/>
      <c r="M37" s="686"/>
    </row>
    <row r="38" spans="1:13" ht="21" customHeight="1">
      <c r="A38" s="396" t="s">
        <v>390</v>
      </c>
      <c r="C38" s="255"/>
      <c r="D38" s="255"/>
      <c r="E38" s="255"/>
      <c r="F38" s="255"/>
      <c r="G38" s="255"/>
      <c r="J38" s="685"/>
      <c r="K38" s="191"/>
      <c r="L38" s="686"/>
      <c r="M38" s="191"/>
    </row>
    <row r="39" spans="1:13" ht="15.75" customHeight="1">
      <c r="A39" s="172"/>
      <c r="B39" s="271"/>
      <c r="C39" s="271"/>
      <c r="D39" s="383"/>
      <c r="E39" s="849"/>
      <c r="F39" s="383"/>
      <c r="G39" s="271"/>
      <c r="H39" s="271"/>
      <c r="J39" s="688"/>
      <c r="K39" s="688"/>
      <c r="L39" s="688"/>
      <c r="M39" s="689"/>
    </row>
    <row r="40" spans="1:14" ht="22.5" customHeight="1" thickBot="1">
      <c r="A40" s="954" t="s">
        <v>358</v>
      </c>
      <c r="B40" s="954"/>
      <c r="D40" s="383"/>
      <c r="E40" s="383"/>
      <c r="F40" s="255"/>
      <c r="H40" s="233"/>
      <c r="I40" s="369"/>
      <c r="N40" s="185"/>
    </row>
    <row r="41" spans="1:14" ht="12.75" customHeight="1">
      <c r="A41" s="964"/>
      <c r="B41" s="945" t="s">
        <v>384</v>
      </c>
      <c r="C41" s="962" t="s">
        <v>44</v>
      </c>
      <c r="D41" s="945"/>
      <c r="E41" s="752"/>
      <c r="F41" s="962" t="s">
        <v>24</v>
      </c>
      <c r="G41" s="951" t="s">
        <v>9</v>
      </c>
      <c r="I41" s="982"/>
      <c r="N41" s="942"/>
    </row>
    <row r="42" spans="1:14" ht="10.5" customHeight="1" thickBot="1">
      <c r="A42" s="965"/>
      <c r="B42" s="946"/>
      <c r="C42" s="109" t="s">
        <v>143</v>
      </c>
      <c r="D42" s="109" t="s">
        <v>47</v>
      </c>
      <c r="E42" s="750"/>
      <c r="F42" s="963"/>
      <c r="G42" s="952"/>
      <c r="I42" s="982"/>
      <c r="N42" s="942"/>
    </row>
    <row r="43" spans="1:14" ht="19.5" customHeight="1">
      <c r="A43" s="629" t="s">
        <v>56</v>
      </c>
      <c r="B43" s="628">
        <v>768</v>
      </c>
      <c r="C43" s="627">
        <v>6</v>
      </c>
      <c r="D43" s="680">
        <v>101</v>
      </c>
      <c r="E43" s="754"/>
      <c r="F43" s="632"/>
      <c r="G43" s="633">
        <f>B43+C43+D43-F43</f>
        <v>875</v>
      </c>
      <c r="I43" s="684"/>
      <c r="N43" s="687"/>
    </row>
    <row r="44" spans="1:14" ht="19.5" customHeight="1" thickBot="1">
      <c r="A44" s="630" t="s">
        <v>331</v>
      </c>
      <c r="B44" s="642">
        <v>187</v>
      </c>
      <c r="C44" s="177"/>
      <c r="D44" s="681"/>
      <c r="E44" s="755"/>
      <c r="F44" s="178"/>
      <c r="G44" s="634">
        <f>B44+C44+D44-F44</f>
        <v>187</v>
      </c>
      <c r="I44" s="684"/>
      <c r="N44" s="687"/>
    </row>
    <row r="45" spans="1:14" ht="19.5" customHeight="1" thickBot="1">
      <c r="A45" s="631"/>
      <c r="B45" s="645">
        <f>SUM(B43:B44)</f>
        <v>955</v>
      </c>
      <c r="C45" s="643">
        <f>SUM(C43:C44)</f>
        <v>6</v>
      </c>
      <c r="D45" s="643">
        <f>SUM(D43:D44)</f>
        <v>101</v>
      </c>
      <c r="E45" s="756"/>
      <c r="F45" s="646">
        <f>SUM(F43:F44)</f>
        <v>0</v>
      </c>
      <c r="G45" s="647">
        <f>SUM(G43:G44)</f>
        <v>1062</v>
      </c>
      <c r="I45" s="256"/>
      <c r="N45" s="690"/>
    </row>
    <row r="46" spans="1:9" ht="19.5" customHeight="1">
      <c r="A46" s="255"/>
      <c r="C46" s="255"/>
      <c r="D46" s="255"/>
      <c r="E46" s="255"/>
      <c r="F46" s="255"/>
      <c r="G46" s="255"/>
      <c r="I46" s="191"/>
    </row>
    <row r="47" spans="1:9" ht="19.5" customHeight="1" thickBot="1">
      <c r="A47" s="188" t="s">
        <v>359</v>
      </c>
      <c r="B47" s="258"/>
      <c r="C47" s="260"/>
      <c r="D47" s="255"/>
      <c r="E47" s="255"/>
      <c r="F47" s="255"/>
      <c r="G47" s="255"/>
      <c r="I47" s="471"/>
    </row>
    <row r="48" spans="1:14" s="770" customFormat="1" ht="24" customHeight="1" thickBot="1">
      <c r="A48" s="964" t="s">
        <v>336</v>
      </c>
      <c r="B48" s="929" t="s">
        <v>380</v>
      </c>
      <c r="C48" s="930"/>
      <c r="D48" s="930"/>
      <c r="E48" s="930"/>
      <c r="F48" s="930"/>
      <c r="G48" s="930"/>
      <c r="H48" s="930"/>
      <c r="I48" s="931"/>
      <c r="J48" s="938" t="s">
        <v>96</v>
      </c>
      <c r="K48" s="939"/>
      <c r="L48" s="883"/>
      <c r="M48" s="884"/>
      <c r="N48" s="884"/>
    </row>
    <row r="49" spans="1:14" ht="20.25" customHeight="1">
      <c r="A49" s="965"/>
      <c r="B49" s="331" t="s">
        <v>133</v>
      </c>
      <c r="C49" s="329"/>
      <c r="D49" s="334"/>
      <c r="E49" s="932" t="s">
        <v>213</v>
      </c>
      <c r="F49" s="933"/>
      <c r="G49" s="934"/>
      <c r="H49" s="960" t="s">
        <v>367</v>
      </c>
      <c r="I49" s="960" t="s">
        <v>134</v>
      </c>
      <c r="J49" s="960" t="s">
        <v>24</v>
      </c>
      <c r="K49" s="958" t="s">
        <v>135</v>
      </c>
      <c r="L49" s="986"/>
      <c r="M49" s="256"/>
      <c r="N49" s="256"/>
    </row>
    <row r="50" spans="1:14" ht="24.75" customHeight="1" thickBot="1">
      <c r="A50" s="966"/>
      <c r="B50" s="332" t="s">
        <v>214</v>
      </c>
      <c r="C50" s="330" t="s">
        <v>222</v>
      </c>
      <c r="D50" s="325" t="s">
        <v>215</v>
      </c>
      <c r="E50" s="196" t="s">
        <v>214</v>
      </c>
      <c r="F50" s="366" t="s">
        <v>222</v>
      </c>
      <c r="G50" s="197" t="s">
        <v>215</v>
      </c>
      <c r="H50" s="961"/>
      <c r="I50" s="961"/>
      <c r="J50" s="961"/>
      <c r="K50" s="959"/>
      <c r="L50" s="986"/>
      <c r="M50" s="256"/>
      <c r="N50" s="256"/>
    </row>
    <row r="51" spans="1:14" ht="12.75">
      <c r="A51" s="412" t="s">
        <v>43</v>
      </c>
      <c r="B51" s="436">
        <v>2</v>
      </c>
      <c r="C51" s="437"/>
      <c r="D51" s="438"/>
      <c r="E51" s="439">
        <v>12</v>
      </c>
      <c r="F51" s="437"/>
      <c r="G51" s="440"/>
      <c r="H51" s="441"/>
      <c r="I51" s="442">
        <f aca="true" t="shared" si="0" ref="I51:I60">SUM(B51:H51)</f>
        <v>14</v>
      </c>
      <c r="J51" s="443"/>
      <c r="K51" s="879"/>
      <c r="L51" s="885"/>
      <c r="M51" s="256"/>
      <c r="N51" s="256"/>
    </row>
    <row r="52" spans="1:14" ht="12.75">
      <c r="A52" s="239" t="s">
        <v>1</v>
      </c>
      <c r="B52" s="444">
        <v>30</v>
      </c>
      <c r="C52" s="445"/>
      <c r="D52" s="446">
        <v>2</v>
      </c>
      <c r="E52" s="447">
        <v>54</v>
      </c>
      <c r="F52" s="445">
        <v>2</v>
      </c>
      <c r="G52" s="448">
        <v>1</v>
      </c>
      <c r="H52" s="449">
        <v>32</v>
      </c>
      <c r="I52" s="442">
        <f t="shared" si="0"/>
        <v>121</v>
      </c>
      <c r="J52" s="738"/>
      <c r="K52" s="880">
        <v>3905</v>
      </c>
      <c r="L52" s="885"/>
      <c r="M52" s="256"/>
      <c r="N52" s="256"/>
    </row>
    <row r="53" spans="1:14" ht="12.75">
      <c r="A53" s="239" t="s">
        <v>33</v>
      </c>
      <c r="B53" s="444">
        <v>72</v>
      </c>
      <c r="C53" s="445"/>
      <c r="D53" s="446">
        <v>6</v>
      </c>
      <c r="E53" s="447">
        <v>26</v>
      </c>
      <c r="F53" s="445">
        <v>6</v>
      </c>
      <c r="G53" s="448">
        <v>1</v>
      </c>
      <c r="H53" s="449">
        <v>15</v>
      </c>
      <c r="I53" s="442">
        <f t="shared" si="0"/>
        <v>126</v>
      </c>
      <c r="J53" s="738"/>
      <c r="K53" s="880"/>
      <c r="L53" s="885"/>
      <c r="M53" s="256"/>
      <c r="N53" s="256"/>
    </row>
    <row r="54" spans="1:14" ht="12.75">
      <c r="A54" s="239" t="s">
        <v>2</v>
      </c>
      <c r="B54" s="444">
        <v>45</v>
      </c>
      <c r="C54" s="445">
        <v>3</v>
      </c>
      <c r="D54" s="446">
        <v>7</v>
      </c>
      <c r="E54" s="447">
        <v>31</v>
      </c>
      <c r="F54" s="445">
        <v>12</v>
      </c>
      <c r="G54" s="448">
        <v>5</v>
      </c>
      <c r="H54" s="449">
        <v>4</v>
      </c>
      <c r="I54" s="442">
        <f t="shared" si="0"/>
        <v>107</v>
      </c>
      <c r="J54" s="738">
        <v>174</v>
      </c>
      <c r="K54" s="880">
        <v>1442</v>
      </c>
      <c r="L54" s="885"/>
      <c r="M54" s="256"/>
      <c r="N54" s="256"/>
    </row>
    <row r="55" spans="1:14" ht="12.75">
      <c r="A55" s="239" t="s">
        <v>132</v>
      </c>
      <c r="B55" s="444">
        <v>10</v>
      </c>
      <c r="C55" s="445">
        <v>1</v>
      </c>
      <c r="D55" s="446">
        <v>5</v>
      </c>
      <c r="E55" s="447">
        <v>5</v>
      </c>
      <c r="F55" s="445">
        <v>5</v>
      </c>
      <c r="G55" s="448"/>
      <c r="H55" s="449"/>
      <c r="I55" s="450">
        <f t="shared" si="0"/>
        <v>26</v>
      </c>
      <c r="J55" s="738"/>
      <c r="K55" s="881">
        <v>169</v>
      </c>
      <c r="L55" s="885"/>
      <c r="M55" s="256"/>
      <c r="N55" s="256"/>
    </row>
    <row r="56" spans="1:14" ht="12.75">
      <c r="A56" s="239" t="s">
        <v>20</v>
      </c>
      <c r="B56" s="444">
        <v>58</v>
      </c>
      <c r="C56" s="445"/>
      <c r="D56" s="446">
        <v>17</v>
      </c>
      <c r="E56" s="447">
        <v>71</v>
      </c>
      <c r="F56" s="445">
        <v>76</v>
      </c>
      <c r="G56" s="448">
        <v>11</v>
      </c>
      <c r="H56" s="449">
        <v>32</v>
      </c>
      <c r="I56" s="442">
        <f t="shared" si="0"/>
        <v>265</v>
      </c>
      <c r="J56" s="738">
        <v>1087</v>
      </c>
      <c r="K56" s="880">
        <v>67763</v>
      </c>
      <c r="L56" s="885"/>
      <c r="M56" s="256"/>
      <c r="N56" s="256"/>
    </row>
    <row r="57" spans="1:14" ht="12.75">
      <c r="A57" s="239" t="s">
        <v>3</v>
      </c>
      <c r="B57" s="444">
        <v>57</v>
      </c>
      <c r="C57" s="445">
        <v>1</v>
      </c>
      <c r="D57" s="446">
        <v>16</v>
      </c>
      <c r="E57" s="447">
        <v>7</v>
      </c>
      <c r="F57" s="445">
        <v>1</v>
      </c>
      <c r="G57" s="448"/>
      <c r="H57" s="449">
        <v>24</v>
      </c>
      <c r="I57" s="442">
        <f t="shared" si="0"/>
        <v>106</v>
      </c>
      <c r="J57" s="738"/>
      <c r="K57" s="880">
        <v>3745</v>
      </c>
      <c r="L57" s="885"/>
      <c r="M57" s="256"/>
      <c r="N57" s="256"/>
    </row>
    <row r="58" spans="1:14" ht="12.75">
      <c r="A58" s="648" t="s">
        <v>7</v>
      </c>
      <c r="B58" s="444">
        <v>29</v>
      </c>
      <c r="C58" s="445"/>
      <c r="D58" s="446">
        <v>1</v>
      </c>
      <c r="E58" s="447">
        <v>10</v>
      </c>
      <c r="F58" s="445">
        <v>22</v>
      </c>
      <c r="G58" s="448">
        <v>1</v>
      </c>
      <c r="H58" s="449"/>
      <c r="I58" s="442">
        <f t="shared" si="0"/>
        <v>63</v>
      </c>
      <c r="J58" s="738"/>
      <c r="K58" s="880"/>
      <c r="L58" s="885"/>
      <c r="M58" s="256"/>
      <c r="N58" s="256"/>
    </row>
    <row r="59" spans="1:14" ht="12.75">
      <c r="A59" s="239" t="s">
        <v>4</v>
      </c>
      <c r="B59" s="444">
        <v>45</v>
      </c>
      <c r="C59" s="445"/>
      <c r="D59" s="446">
        <v>7</v>
      </c>
      <c r="E59" s="447">
        <v>14</v>
      </c>
      <c r="F59" s="445">
        <v>6</v>
      </c>
      <c r="G59" s="448">
        <v>5</v>
      </c>
      <c r="H59" s="449">
        <v>119</v>
      </c>
      <c r="I59" s="442">
        <f t="shared" si="0"/>
        <v>196</v>
      </c>
      <c r="J59" s="738"/>
      <c r="K59" s="880">
        <v>28320</v>
      </c>
      <c r="L59" s="885"/>
      <c r="M59" s="256"/>
      <c r="N59" s="256"/>
    </row>
    <row r="60" spans="1:14" ht="13.5" thickBot="1">
      <c r="A60" s="413" t="s">
        <v>5</v>
      </c>
      <c r="B60" s="451">
        <v>22</v>
      </c>
      <c r="C60" s="452"/>
      <c r="D60" s="453">
        <v>5</v>
      </c>
      <c r="E60" s="454"/>
      <c r="F60" s="452"/>
      <c r="G60" s="455"/>
      <c r="H60" s="456">
        <v>56</v>
      </c>
      <c r="I60" s="442">
        <f t="shared" si="0"/>
        <v>83</v>
      </c>
      <c r="J60" s="443"/>
      <c r="K60" s="882">
        <v>84999</v>
      </c>
      <c r="L60" s="885"/>
      <c r="M60" s="256"/>
      <c r="N60" s="256"/>
    </row>
    <row r="61" spans="1:14" ht="13.5" thickBot="1">
      <c r="A61" s="333"/>
      <c r="B61" s="457">
        <f aca="true" t="shared" si="1" ref="B61:H61">SUM(B51:B60)</f>
        <v>370</v>
      </c>
      <c r="C61" s="457">
        <f t="shared" si="1"/>
        <v>5</v>
      </c>
      <c r="D61" s="457">
        <f t="shared" si="1"/>
        <v>66</v>
      </c>
      <c r="E61" s="458">
        <f t="shared" si="1"/>
        <v>230</v>
      </c>
      <c r="F61" s="459">
        <f t="shared" si="1"/>
        <v>130</v>
      </c>
      <c r="G61" s="460">
        <f t="shared" si="1"/>
        <v>24</v>
      </c>
      <c r="H61" s="461">
        <f t="shared" si="1"/>
        <v>282</v>
      </c>
      <c r="I61" s="462">
        <f>SUM(I51:I60)</f>
        <v>1107</v>
      </c>
      <c r="J61" s="299">
        <f>SUM(J51:J60)</f>
        <v>1261</v>
      </c>
      <c r="K61" s="298">
        <f>SUM(K51:K60)</f>
        <v>190343</v>
      </c>
      <c r="L61" s="885"/>
      <c r="M61" s="256"/>
      <c r="N61" s="256"/>
    </row>
    <row r="62" spans="12:13" ht="12.75">
      <c r="L62" s="256"/>
      <c r="M62" s="326"/>
    </row>
    <row r="63" spans="1:13" ht="17.25" customHeight="1">
      <c r="A63" s="255" t="s">
        <v>63</v>
      </c>
      <c r="B63" s="256"/>
      <c r="C63" s="185"/>
      <c r="D63" s="185"/>
      <c r="E63" s="185"/>
      <c r="F63" s="185"/>
      <c r="G63" s="185"/>
      <c r="H63" s="256"/>
      <c r="L63" s="256"/>
      <c r="M63" s="420"/>
    </row>
    <row r="64" spans="7:13" ht="14.25" customHeight="1">
      <c r="G64" s="185"/>
      <c r="H64" s="256"/>
      <c r="L64" s="256"/>
      <c r="M64" s="106"/>
    </row>
    <row r="65" spans="1:13" ht="17.25" customHeight="1">
      <c r="A65" s="255"/>
      <c r="G65" s="185"/>
      <c r="H65" s="256"/>
      <c r="L65" s="256"/>
      <c r="M65" s="191"/>
    </row>
    <row r="66" spans="1:13" ht="12.75">
      <c r="A66" s="256"/>
      <c r="G66" s="185"/>
      <c r="H66" s="256"/>
      <c r="L66" s="256"/>
      <c r="M66" s="191"/>
    </row>
    <row r="67" spans="1:14" ht="16.5" thickBot="1">
      <c r="A67" s="195" t="s">
        <v>360</v>
      </c>
      <c r="G67" s="185"/>
      <c r="H67" s="256"/>
      <c r="L67" s="256"/>
      <c r="M67" s="191"/>
      <c r="N67" s="189"/>
    </row>
    <row r="68" spans="1:19" ht="15" customHeight="1" thickBot="1">
      <c r="A68" s="955" t="s">
        <v>29</v>
      </c>
      <c r="B68" s="935" t="s">
        <v>337</v>
      </c>
      <c r="C68" s="936"/>
      <c r="D68" s="936"/>
      <c r="E68" s="936"/>
      <c r="F68" s="936"/>
      <c r="G68" s="936"/>
      <c r="H68" s="936"/>
      <c r="I68" s="937"/>
      <c r="J68" s="935" t="s">
        <v>53</v>
      </c>
      <c r="K68" s="937"/>
      <c r="L68" s="650"/>
      <c r="M68" s="191"/>
      <c r="N68" s="326"/>
      <c r="O68" s="326"/>
      <c r="P68" s="326"/>
      <c r="Q68" s="326"/>
      <c r="R68" s="326"/>
      <c r="S68" s="326"/>
    </row>
    <row r="69" spans="1:19" ht="24.75" customHeight="1">
      <c r="A69" s="956"/>
      <c r="B69" s="983" t="s">
        <v>384</v>
      </c>
      <c r="C69" s="925"/>
      <c r="D69" s="924" t="s">
        <v>381</v>
      </c>
      <c r="E69" s="925"/>
      <c r="F69" s="924" t="s">
        <v>24</v>
      </c>
      <c r="G69" s="925"/>
      <c r="H69" s="924" t="s">
        <v>9</v>
      </c>
      <c r="I69" s="926"/>
      <c r="J69" s="927" t="s">
        <v>52</v>
      </c>
      <c r="K69" s="984" t="s">
        <v>340</v>
      </c>
      <c r="M69" s="191"/>
      <c r="N69" s="420"/>
      <c r="O69" s="326"/>
      <c r="P69" s="326"/>
      <c r="Q69" s="326"/>
      <c r="R69" s="326"/>
      <c r="S69" s="326"/>
    </row>
    <row r="70" spans="1:19" ht="21" customHeight="1" thickBot="1">
      <c r="A70" s="957"/>
      <c r="B70" s="196" t="s">
        <v>54</v>
      </c>
      <c r="C70" s="325" t="s">
        <v>55</v>
      </c>
      <c r="D70" s="366" t="s">
        <v>54</v>
      </c>
      <c r="E70" s="366" t="s">
        <v>55</v>
      </c>
      <c r="F70" s="366" t="s">
        <v>54</v>
      </c>
      <c r="G70" s="366" t="s">
        <v>55</v>
      </c>
      <c r="H70" s="366" t="s">
        <v>54</v>
      </c>
      <c r="I70" s="197" t="s">
        <v>55</v>
      </c>
      <c r="J70" s="928"/>
      <c r="K70" s="985"/>
      <c r="M70" s="191"/>
      <c r="N70" s="106"/>
      <c r="O70" s="326"/>
      <c r="P70" s="326"/>
      <c r="Q70" s="326" t="s">
        <v>306</v>
      </c>
      <c r="R70" s="326"/>
      <c r="S70" s="326"/>
    </row>
    <row r="71" spans="1:19" ht="12.75">
      <c r="A71" s="414" t="s">
        <v>43</v>
      </c>
      <c r="B71" s="415">
        <v>3433</v>
      </c>
      <c r="C71" s="335">
        <v>2648</v>
      </c>
      <c r="D71" s="174">
        <v>86</v>
      </c>
      <c r="E71" s="181">
        <v>59</v>
      </c>
      <c r="F71" s="183">
        <v>120</v>
      </c>
      <c r="G71" s="183">
        <v>85</v>
      </c>
      <c r="H71" s="374">
        <f aca="true" t="shared" si="2" ref="H71:I80">B71+D71-F71</f>
        <v>3399</v>
      </c>
      <c r="I71" s="375">
        <f t="shared" si="2"/>
        <v>2622</v>
      </c>
      <c r="J71" s="198"/>
      <c r="K71" s="742"/>
      <c r="M71" s="191"/>
      <c r="N71" s="191"/>
      <c r="O71" s="326"/>
      <c r="P71" s="326"/>
      <c r="Q71" s="326"/>
      <c r="R71" s="326"/>
      <c r="S71" s="326"/>
    </row>
    <row r="72" spans="1:19" ht="12.75" customHeight="1">
      <c r="A72" s="416" t="s">
        <v>127</v>
      </c>
      <c r="B72" s="417">
        <v>155</v>
      </c>
      <c r="C72" s="328">
        <v>141</v>
      </c>
      <c r="D72" s="182">
        <v>4</v>
      </c>
      <c r="E72" s="183">
        <v>3</v>
      </c>
      <c r="F72" s="183"/>
      <c r="G72" s="183"/>
      <c r="H72" s="374">
        <f t="shared" si="2"/>
        <v>159</v>
      </c>
      <c r="I72" s="375">
        <f t="shared" si="2"/>
        <v>144</v>
      </c>
      <c r="J72" s="199"/>
      <c r="K72" s="743"/>
      <c r="M72" s="191"/>
      <c r="N72" s="191"/>
      <c r="O72" s="326"/>
      <c r="P72" s="326"/>
      <c r="Q72" s="326"/>
      <c r="R72" s="326"/>
      <c r="S72" s="326"/>
    </row>
    <row r="73" spans="1:19" ht="12.75" customHeight="1">
      <c r="A73" s="847" t="s">
        <v>6</v>
      </c>
      <c r="B73" s="417">
        <v>99</v>
      </c>
      <c r="C73" s="328">
        <v>77</v>
      </c>
      <c r="D73" s="182">
        <v>34</v>
      </c>
      <c r="E73" s="183">
        <v>29</v>
      </c>
      <c r="F73" s="183"/>
      <c r="G73" s="183"/>
      <c r="H73" s="374">
        <f t="shared" si="2"/>
        <v>133</v>
      </c>
      <c r="I73" s="375">
        <f t="shared" si="2"/>
        <v>106</v>
      </c>
      <c r="J73" s="199"/>
      <c r="K73" s="743"/>
      <c r="M73" s="191"/>
      <c r="N73" s="191"/>
      <c r="O73" s="326"/>
      <c r="P73" s="326"/>
      <c r="Q73" s="326"/>
      <c r="R73" s="326"/>
      <c r="S73" s="326"/>
    </row>
    <row r="74" spans="1:19" ht="12.75">
      <c r="A74" s="414" t="s">
        <v>128</v>
      </c>
      <c r="B74" s="417">
        <v>794</v>
      </c>
      <c r="C74" s="328">
        <v>386</v>
      </c>
      <c r="D74" s="182">
        <v>2</v>
      </c>
      <c r="E74" s="183">
        <v>1</v>
      </c>
      <c r="F74" s="183"/>
      <c r="G74" s="183"/>
      <c r="H74" s="374">
        <f t="shared" si="2"/>
        <v>796</v>
      </c>
      <c r="I74" s="375">
        <f t="shared" si="2"/>
        <v>387</v>
      </c>
      <c r="J74" s="199"/>
      <c r="K74" s="743"/>
      <c r="M74" s="272"/>
      <c r="N74" s="191"/>
      <c r="O74" s="326"/>
      <c r="P74" s="326"/>
      <c r="Q74" s="326"/>
      <c r="R74" s="326"/>
      <c r="S74" s="326"/>
    </row>
    <row r="75" spans="1:19" ht="12.75">
      <c r="A75" s="414" t="s">
        <v>126</v>
      </c>
      <c r="B75" s="417">
        <v>104</v>
      </c>
      <c r="C75" s="328">
        <v>84</v>
      </c>
      <c r="D75" s="182"/>
      <c r="E75" s="183"/>
      <c r="F75" s="183"/>
      <c r="G75" s="183"/>
      <c r="H75" s="374">
        <f t="shared" si="2"/>
        <v>104</v>
      </c>
      <c r="I75" s="375">
        <f t="shared" si="2"/>
        <v>84</v>
      </c>
      <c r="J75" s="199"/>
      <c r="K75" s="743"/>
      <c r="M75" s="464" t="s">
        <v>306</v>
      </c>
      <c r="N75" s="191"/>
      <c r="O75" s="191"/>
      <c r="P75" s="191"/>
      <c r="Q75" s="326"/>
      <c r="R75" s="326"/>
      <c r="S75" s="326"/>
    </row>
    <row r="76" spans="1:19" ht="12.75">
      <c r="A76" s="414" t="s">
        <v>129</v>
      </c>
      <c r="B76" s="417">
        <v>31</v>
      </c>
      <c r="C76" s="328">
        <v>23</v>
      </c>
      <c r="D76" s="182">
        <v>7</v>
      </c>
      <c r="E76" s="183">
        <v>5</v>
      </c>
      <c r="F76" s="183"/>
      <c r="G76" s="183"/>
      <c r="H76" s="374">
        <f t="shared" si="2"/>
        <v>38</v>
      </c>
      <c r="I76" s="375">
        <f t="shared" si="2"/>
        <v>28</v>
      </c>
      <c r="J76" s="199"/>
      <c r="K76" s="743">
        <v>3</v>
      </c>
      <c r="N76" s="191"/>
      <c r="O76" s="326"/>
      <c r="P76" s="326"/>
      <c r="Q76" s="326"/>
      <c r="R76" s="326"/>
      <c r="S76" s="326"/>
    </row>
    <row r="77" spans="1:19" ht="12.75">
      <c r="A77" s="414" t="s">
        <v>130</v>
      </c>
      <c r="B77" s="417">
        <v>57</v>
      </c>
      <c r="C77" s="328">
        <v>47</v>
      </c>
      <c r="D77" s="182"/>
      <c r="E77" s="183"/>
      <c r="F77" s="183"/>
      <c r="G77" s="183"/>
      <c r="H77" s="374">
        <f t="shared" si="2"/>
        <v>57</v>
      </c>
      <c r="I77" s="375">
        <f t="shared" si="2"/>
        <v>47</v>
      </c>
      <c r="J77" s="199"/>
      <c r="K77" s="743"/>
      <c r="N77" s="191"/>
      <c r="O77" s="191"/>
      <c r="P77" s="191"/>
      <c r="Q77" s="326"/>
      <c r="R77" s="326"/>
      <c r="S77" s="326"/>
    </row>
    <row r="78" spans="1:19" ht="12.75">
      <c r="A78" s="848" t="s">
        <v>7</v>
      </c>
      <c r="B78" s="417">
        <v>3</v>
      </c>
      <c r="C78" s="328">
        <v>1</v>
      </c>
      <c r="D78" s="182"/>
      <c r="E78" s="183"/>
      <c r="F78" s="183"/>
      <c r="G78" s="183"/>
      <c r="H78" s="374">
        <f t="shared" si="2"/>
        <v>3</v>
      </c>
      <c r="I78" s="375">
        <f t="shared" si="2"/>
        <v>1</v>
      </c>
      <c r="J78" s="199"/>
      <c r="K78" s="743"/>
      <c r="N78" s="191"/>
      <c r="O78" s="191"/>
      <c r="P78" s="191"/>
      <c r="Q78" s="326"/>
      <c r="R78" s="326"/>
      <c r="S78" s="326"/>
    </row>
    <row r="79" spans="1:19" ht="12.75">
      <c r="A79" s="414" t="s">
        <v>131</v>
      </c>
      <c r="B79" s="417">
        <v>334</v>
      </c>
      <c r="C79" s="328">
        <v>134</v>
      </c>
      <c r="D79" s="182">
        <v>3</v>
      </c>
      <c r="E79" s="183">
        <v>3</v>
      </c>
      <c r="F79" s="183"/>
      <c r="G79" s="183"/>
      <c r="H79" s="374">
        <f t="shared" si="2"/>
        <v>337</v>
      </c>
      <c r="I79" s="375">
        <f t="shared" si="2"/>
        <v>137</v>
      </c>
      <c r="J79" s="199"/>
      <c r="K79" s="743">
        <v>1</v>
      </c>
      <c r="N79" s="191"/>
      <c r="O79" s="326"/>
      <c r="P79" s="326"/>
      <c r="Q79" s="326"/>
      <c r="R79" s="326"/>
      <c r="S79" s="326"/>
    </row>
    <row r="80" spans="1:19" ht="13.5" thickBot="1">
      <c r="A80" s="409" t="s">
        <v>5</v>
      </c>
      <c r="B80" s="418">
        <v>4595</v>
      </c>
      <c r="C80" s="373">
        <v>2377</v>
      </c>
      <c r="D80" s="177">
        <v>16</v>
      </c>
      <c r="E80" s="178">
        <v>9</v>
      </c>
      <c r="F80" s="183"/>
      <c r="G80" s="183"/>
      <c r="H80" s="374">
        <f t="shared" si="2"/>
        <v>4611</v>
      </c>
      <c r="I80" s="375">
        <f t="shared" si="2"/>
        <v>2386</v>
      </c>
      <c r="J80" s="200">
        <v>3</v>
      </c>
      <c r="K80" s="744">
        <v>102</v>
      </c>
      <c r="N80" s="191"/>
      <c r="O80" s="326"/>
      <c r="P80" s="326"/>
      <c r="Q80" s="326"/>
      <c r="R80" s="326"/>
      <c r="S80" s="326"/>
    </row>
    <row r="81" spans="1:14" s="107" customFormat="1" ht="13.5" thickBot="1">
      <c r="A81" s="201" t="s">
        <v>13</v>
      </c>
      <c r="B81" s="370">
        <f>SUM(B71:B80)</f>
        <v>9605</v>
      </c>
      <c r="C81" s="371">
        <f>SUM(C71:C80)</f>
        <v>5918</v>
      </c>
      <c r="D81" s="141">
        <f>SUM(D71:D80)</f>
        <v>152</v>
      </c>
      <c r="E81" s="141">
        <f aca="true" t="shared" si="3" ref="E81:K81">SUM(E71:E80)</f>
        <v>109</v>
      </c>
      <c r="F81" s="372">
        <f t="shared" si="3"/>
        <v>120</v>
      </c>
      <c r="G81" s="372">
        <f t="shared" si="3"/>
        <v>85</v>
      </c>
      <c r="H81" s="141">
        <f t="shared" si="3"/>
        <v>9637</v>
      </c>
      <c r="I81" s="142">
        <f t="shared" si="3"/>
        <v>5942</v>
      </c>
      <c r="J81" s="390">
        <f t="shared" si="3"/>
        <v>3</v>
      </c>
      <c r="K81" s="142">
        <f t="shared" si="3"/>
        <v>106</v>
      </c>
      <c r="M81" s="255"/>
      <c r="N81" s="272"/>
    </row>
    <row r="82" spans="1:9" ht="12.75">
      <c r="A82" s="256"/>
      <c r="G82" s="185"/>
      <c r="H82" s="256"/>
      <c r="I82" s="419"/>
    </row>
    <row r="83" ht="12.75">
      <c r="A83" s="92" t="s">
        <v>338</v>
      </c>
    </row>
    <row r="84" spans="1:9" ht="19.5" customHeight="1">
      <c r="A84" s="739" t="s">
        <v>339</v>
      </c>
      <c r="B84" s="740"/>
      <c r="C84" s="740"/>
      <c r="D84" s="740"/>
      <c r="E84" s="740"/>
      <c r="F84" s="740"/>
      <c r="G84" s="740"/>
      <c r="H84" s="740"/>
      <c r="I84" s="740"/>
    </row>
    <row r="85" ht="12.75">
      <c r="A85" s="258" t="s">
        <v>99</v>
      </c>
    </row>
  </sheetData>
  <sheetProtection/>
  <mergeCells count="56">
    <mergeCell ref="M35:M36"/>
    <mergeCell ref="M27:M28"/>
    <mergeCell ref="L23:L24"/>
    <mergeCell ref="M23:M24"/>
    <mergeCell ref="B69:C69"/>
    <mergeCell ref="K69:K70"/>
    <mergeCell ref="H49:H50"/>
    <mergeCell ref="L49:L50"/>
    <mergeCell ref="J49:J50"/>
    <mergeCell ref="I41:I42"/>
    <mergeCell ref="J5:J6"/>
    <mergeCell ref="K5:K6"/>
    <mergeCell ref="L5:L6"/>
    <mergeCell ref="M5:M6"/>
    <mergeCell ref="K35:L35"/>
    <mergeCell ref="J23:J24"/>
    <mergeCell ref="K23:K24"/>
    <mergeCell ref="K25:K26"/>
    <mergeCell ref="K27:K28"/>
    <mergeCell ref="L27:L28"/>
    <mergeCell ref="F3:G3"/>
    <mergeCell ref="A5:A6"/>
    <mergeCell ref="B5:B6"/>
    <mergeCell ref="G5:G6"/>
    <mergeCell ref="F5:F6"/>
    <mergeCell ref="A41:A42"/>
    <mergeCell ref="C5:E5"/>
    <mergeCell ref="P13:R13"/>
    <mergeCell ref="A40:B40"/>
    <mergeCell ref="A68:A70"/>
    <mergeCell ref="K49:K50"/>
    <mergeCell ref="I49:I50"/>
    <mergeCell ref="F41:F42"/>
    <mergeCell ref="C41:D41"/>
    <mergeCell ref="N23:N24"/>
    <mergeCell ref="L25:L26"/>
    <mergeCell ref="A48:A50"/>
    <mergeCell ref="M25:M26"/>
    <mergeCell ref="N25:N26"/>
    <mergeCell ref="N41:N42"/>
    <mergeCell ref="A37:G37"/>
    <mergeCell ref="C36:D36"/>
    <mergeCell ref="B41:B42"/>
    <mergeCell ref="J25:J26"/>
    <mergeCell ref="J27:J28"/>
    <mergeCell ref="N27:N28"/>
    <mergeCell ref="G41:G42"/>
    <mergeCell ref="D69:E69"/>
    <mergeCell ref="F69:G69"/>
    <mergeCell ref="H69:I69"/>
    <mergeCell ref="J69:J70"/>
    <mergeCell ref="B48:I48"/>
    <mergeCell ref="E49:G49"/>
    <mergeCell ref="B68:I68"/>
    <mergeCell ref="J68:K68"/>
    <mergeCell ref="J48:K4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2" r:id="rId1"/>
  <headerFooter>
    <oddFooter>&amp;L&amp;D&amp;RTAB_16.XLS</oddFooter>
  </headerFooter>
  <rowBreaks count="1" manualBreakCount="1">
    <brk id="3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65"/>
  <sheetViews>
    <sheetView tabSelected="1" workbookViewId="0" topLeftCell="A4">
      <selection activeCell="D42" sqref="D42"/>
    </sheetView>
  </sheetViews>
  <sheetFormatPr defaultColWidth="8.875" defaultRowHeight="12.75"/>
  <cols>
    <col min="1" max="1" width="11.00390625" style="93" customWidth="1"/>
    <col min="2" max="2" width="8.875" style="93" customWidth="1"/>
    <col min="3" max="3" width="9.625" style="93" bestFit="1" customWidth="1"/>
    <col min="4" max="9" width="8.875" style="93" customWidth="1"/>
    <col min="10" max="11" width="10.375" style="93" customWidth="1"/>
    <col min="12" max="12" width="9.25390625" style="93" customWidth="1"/>
    <col min="13" max="13" width="8.75390625" style="93" bestFit="1" customWidth="1"/>
    <col min="14" max="16384" width="8.875" style="93" customWidth="1"/>
  </cols>
  <sheetData>
    <row r="1" spans="1:12" ht="18">
      <c r="A1" s="89" t="s">
        <v>14</v>
      </c>
      <c r="B1" s="90" t="s">
        <v>15</v>
      </c>
      <c r="C1" s="91"/>
      <c r="D1" s="91"/>
      <c r="E1" s="91"/>
      <c r="F1" s="91"/>
      <c r="G1" s="91"/>
      <c r="H1" s="91"/>
      <c r="I1" s="91"/>
      <c r="J1" s="92"/>
      <c r="K1" s="92"/>
      <c r="L1" s="91"/>
    </row>
    <row r="2" spans="1:12" ht="18">
      <c r="A2" s="89"/>
      <c r="B2" s="90"/>
      <c r="C2" s="91"/>
      <c r="D2" s="91"/>
      <c r="E2" s="91"/>
      <c r="F2" s="91"/>
      <c r="G2" s="91"/>
      <c r="H2" s="91"/>
      <c r="I2" s="91"/>
      <c r="J2" s="92"/>
      <c r="K2" s="92"/>
      <c r="L2" s="91"/>
    </row>
    <row r="3" spans="1:12" ht="18.75" thickBot="1">
      <c r="A3" s="120" t="s">
        <v>51</v>
      </c>
      <c r="B3" s="90"/>
      <c r="C3" s="91"/>
      <c r="D3" s="91"/>
      <c r="E3" s="91"/>
      <c r="F3" s="91"/>
      <c r="G3" s="91"/>
      <c r="H3" s="91"/>
      <c r="I3" s="91"/>
      <c r="J3" s="92"/>
      <c r="K3" s="92"/>
      <c r="L3" s="91"/>
    </row>
    <row r="4" spans="1:11" ht="12.75" customHeight="1">
      <c r="A4" s="955" t="s">
        <v>29</v>
      </c>
      <c r="B4" s="993" t="s">
        <v>48</v>
      </c>
      <c r="C4" s="987" t="s">
        <v>227</v>
      </c>
      <c r="D4" s="995" t="s">
        <v>16</v>
      </c>
      <c r="E4" s="996"/>
      <c r="F4" s="987" t="s">
        <v>49</v>
      </c>
      <c r="G4" s="987" t="s">
        <v>25</v>
      </c>
      <c r="H4" s="989" t="s">
        <v>37</v>
      </c>
      <c r="J4" s="94"/>
      <c r="K4" s="94"/>
    </row>
    <row r="5" spans="1:8" ht="26.25" customHeight="1" thickBot="1">
      <c r="A5" s="957"/>
      <c r="B5" s="994"/>
      <c r="C5" s="988"/>
      <c r="D5" s="95" t="s">
        <v>121</v>
      </c>
      <c r="E5" s="95" t="s">
        <v>62</v>
      </c>
      <c r="F5" s="988"/>
      <c r="G5" s="988"/>
      <c r="H5" s="990"/>
    </row>
    <row r="6" spans="1:8" ht="12.75">
      <c r="A6" s="96" t="s">
        <v>43</v>
      </c>
      <c r="B6" s="128"/>
      <c r="C6" s="129"/>
      <c r="D6" s="129"/>
      <c r="E6" s="129"/>
      <c r="F6" s="129"/>
      <c r="G6" s="129">
        <v>1</v>
      </c>
      <c r="H6" s="130">
        <v>26</v>
      </c>
    </row>
    <row r="7" spans="1:8" ht="12.75">
      <c r="A7" s="96" t="s">
        <v>127</v>
      </c>
      <c r="B7" s="131"/>
      <c r="C7" s="132"/>
      <c r="D7" s="132"/>
      <c r="E7" s="132"/>
      <c r="F7" s="132"/>
      <c r="G7" s="132">
        <v>2</v>
      </c>
      <c r="H7" s="133">
        <v>25</v>
      </c>
    </row>
    <row r="8" spans="1:8" ht="12.75">
      <c r="A8" s="97" t="s">
        <v>128</v>
      </c>
      <c r="B8" s="134"/>
      <c r="C8" s="135"/>
      <c r="D8" s="135">
        <v>7</v>
      </c>
      <c r="E8" s="135"/>
      <c r="F8" s="135"/>
      <c r="G8" s="135">
        <v>1</v>
      </c>
      <c r="H8" s="136">
        <v>55</v>
      </c>
    </row>
    <row r="9" spans="1:8" ht="12.75">
      <c r="A9" s="97" t="s">
        <v>126</v>
      </c>
      <c r="B9" s="134">
        <v>23</v>
      </c>
      <c r="C9" s="135"/>
      <c r="D9" s="135">
        <v>17</v>
      </c>
      <c r="E9" s="135"/>
      <c r="F9" s="135"/>
      <c r="G9" s="135">
        <v>1</v>
      </c>
      <c r="H9" s="136">
        <v>19</v>
      </c>
    </row>
    <row r="10" spans="1:8" ht="12.75">
      <c r="A10" s="97" t="s">
        <v>129</v>
      </c>
      <c r="B10" s="134">
        <v>25</v>
      </c>
      <c r="C10" s="135"/>
      <c r="D10" s="135">
        <v>209</v>
      </c>
      <c r="E10" s="135">
        <v>219</v>
      </c>
      <c r="F10" s="135">
        <v>87</v>
      </c>
      <c r="G10" s="135">
        <v>4</v>
      </c>
      <c r="H10" s="136">
        <v>152</v>
      </c>
    </row>
    <row r="11" spans="1:8" ht="12.75">
      <c r="A11" s="97" t="s">
        <v>130</v>
      </c>
      <c r="B11" s="134">
        <v>1</v>
      </c>
      <c r="C11" s="135"/>
      <c r="D11" s="135"/>
      <c r="E11" s="135"/>
      <c r="F11" s="135"/>
      <c r="G11" s="135">
        <v>1</v>
      </c>
      <c r="H11" s="136">
        <v>44</v>
      </c>
    </row>
    <row r="12" spans="1:8" ht="12.75">
      <c r="A12" s="97" t="s">
        <v>131</v>
      </c>
      <c r="B12" s="134"/>
      <c r="C12" s="135"/>
      <c r="D12" s="135"/>
      <c r="E12" s="135"/>
      <c r="F12" s="135"/>
      <c r="G12" s="135">
        <v>2</v>
      </c>
      <c r="H12" s="136">
        <v>130</v>
      </c>
    </row>
    <row r="13" spans="1:8" ht="13.5" thickBot="1">
      <c r="A13" s="98" t="s">
        <v>5</v>
      </c>
      <c r="B13" s="137">
        <v>157</v>
      </c>
      <c r="C13" s="138">
        <v>1812</v>
      </c>
      <c r="D13" s="138">
        <v>344</v>
      </c>
      <c r="E13" s="138">
        <v>631</v>
      </c>
      <c r="F13" s="138">
        <v>369</v>
      </c>
      <c r="G13" s="138">
        <v>11</v>
      </c>
      <c r="H13" s="139">
        <v>501</v>
      </c>
    </row>
    <row r="14" spans="1:13" ht="13.5" thickBot="1">
      <c r="A14" s="100" t="s">
        <v>9</v>
      </c>
      <c r="B14" s="140">
        <f aca="true" t="shared" si="0" ref="B14:H14">SUM(B6:B13)</f>
        <v>206</v>
      </c>
      <c r="C14" s="141">
        <f t="shared" si="0"/>
        <v>1812</v>
      </c>
      <c r="D14" s="141">
        <f t="shared" si="0"/>
        <v>577</v>
      </c>
      <c r="E14" s="141">
        <f t="shared" si="0"/>
        <v>850</v>
      </c>
      <c r="F14" s="141">
        <f t="shared" si="0"/>
        <v>456</v>
      </c>
      <c r="G14" s="141">
        <f t="shared" si="0"/>
        <v>23</v>
      </c>
      <c r="H14" s="142">
        <f t="shared" si="0"/>
        <v>952</v>
      </c>
      <c r="M14" s="99"/>
    </row>
    <row r="15" spans="1:8" ht="12.75">
      <c r="A15" s="101"/>
      <c r="B15" s="102"/>
      <c r="C15" s="102"/>
      <c r="D15" s="997">
        <f>E14+D14</f>
        <v>1427</v>
      </c>
      <c r="E15" s="997"/>
      <c r="F15" s="102"/>
      <c r="G15" s="102"/>
      <c r="H15" s="102"/>
    </row>
    <row r="16" spans="9:12" ht="12.75">
      <c r="I16" s="102"/>
      <c r="J16" s="102"/>
      <c r="K16" s="102"/>
      <c r="L16" s="102"/>
    </row>
    <row r="17" spans="1:12" ht="12.75">
      <c r="A17" s="103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1:12" ht="12.7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1:12" ht="12.75">
      <c r="A19" s="101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1:21" ht="16.5" thickBot="1">
      <c r="A20" s="172" t="s">
        <v>343</v>
      </c>
      <c r="B20" s="102"/>
      <c r="C20" s="102"/>
      <c r="D20" s="102"/>
      <c r="E20" s="369" t="s">
        <v>342</v>
      </c>
      <c r="F20" s="102"/>
      <c r="G20" s="102"/>
      <c r="H20" s="102"/>
      <c r="I20" s="102"/>
      <c r="J20" s="102"/>
      <c r="K20" s="102"/>
      <c r="L20" s="102"/>
      <c r="M20" s="635"/>
      <c r="S20" s="635"/>
      <c r="T20" s="635"/>
      <c r="U20" s="635"/>
    </row>
    <row r="21" spans="1:21" ht="25.5" customHeight="1" thickBot="1">
      <c r="A21" s="991" t="s">
        <v>21</v>
      </c>
      <c r="B21" s="992"/>
      <c r="C21" s="104"/>
      <c r="D21" s="105"/>
      <c r="E21" s="668" t="s">
        <v>29</v>
      </c>
      <c r="F21" s="669" t="s">
        <v>34</v>
      </c>
      <c r="G21" s="669" t="s">
        <v>36</v>
      </c>
      <c r="H21" s="669" t="s">
        <v>35</v>
      </c>
      <c r="I21" s="670" t="s">
        <v>36</v>
      </c>
      <c r="J21" s="668" t="s">
        <v>26</v>
      </c>
      <c r="K21" s="106"/>
      <c r="S21" s="771"/>
      <c r="T21" s="636"/>
      <c r="U21" s="635"/>
    </row>
    <row r="22" spans="1:21" ht="12.75">
      <c r="A22" s="108" t="s">
        <v>43</v>
      </c>
      <c r="B22" s="136">
        <v>590</v>
      </c>
      <c r="D22" s="105"/>
      <c r="E22" s="653" t="s">
        <v>43</v>
      </c>
      <c r="F22" s="667" t="s">
        <v>56</v>
      </c>
      <c r="G22" s="655"/>
      <c r="H22" s="656" t="s">
        <v>60</v>
      </c>
      <c r="I22" s="655">
        <v>1</v>
      </c>
      <c r="J22" s="655">
        <v>4629</v>
      </c>
      <c r="K22" s="106"/>
      <c r="L22" s="115"/>
      <c r="S22" s="771"/>
      <c r="T22" s="636"/>
      <c r="U22" s="635"/>
    </row>
    <row r="23" spans="1:21" ht="12.75">
      <c r="A23" s="108" t="s">
        <v>1</v>
      </c>
      <c r="B23" s="136">
        <v>1313</v>
      </c>
      <c r="E23" s="653" t="s">
        <v>127</v>
      </c>
      <c r="F23" s="654" t="s">
        <v>56</v>
      </c>
      <c r="G23" s="655"/>
      <c r="H23" s="656" t="s">
        <v>60</v>
      </c>
      <c r="I23" s="655">
        <v>1</v>
      </c>
      <c r="J23" s="655">
        <v>9270</v>
      </c>
      <c r="K23" s="94"/>
      <c r="L23" s="367"/>
      <c r="M23" s="225"/>
      <c r="S23" s="771"/>
      <c r="T23" s="636"/>
      <c r="U23" s="635"/>
    </row>
    <row r="24" spans="1:21" ht="12.75">
      <c r="A24" s="110" t="s">
        <v>6</v>
      </c>
      <c r="B24" s="136">
        <v>6125</v>
      </c>
      <c r="E24" s="657" t="s">
        <v>128</v>
      </c>
      <c r="F24" s="654" t="s">
        <v>56</v>
      </c>
      <c r="G24" s="658"/>
      <c r="H24" s="656" t="s">
        <v>60</v>
      </c>
      <c r="I24" s="658">
        <v>1</v>
      </c>
      <c r="J24" s="658">
        <v>37874</v>
      </c>
      <c r="K24" s="94"/>
      <c r="L24" s="367"/>
      <c r="M24" s="225"/>
      <c r="S24" s="771"/>
      <c r="T24" s="636"/>
      <c r="U24" s="635"/>
    </row>
    <row r="25" spans="1:21" ht="12.75">
      <c r="A25" s="110" t="s">
        <v>19</v>
      </c>
      <c r="B25" s="136">
        <v>2071</v>
      </c>
      <c r="E25" s="657" t="s">
        <v>126</v>
      </c>
      <c r="F25" s="654" t="s">
        <v>132</v>
      </c>
      <c r="G25" s="658"/>
      <c r="H25" s="656" t="s">
        <v>60</v>
      </c>
      <c r="I25" s="658">
        <v>0</v>
      </c>
      <c r="J25" s="658"/>
      <c r="K25" s="94"/>
      <c r="L25" s="367"/>
      <c r="M25" s="225"/>
      <c r="S25" s="771"/>
      <c r="T25" s="636"/>
      <c r="U25" s="635"/>
    </row>
    <row r="26" spans="1:21" ht="12.75">
      <c r="A26" s="110" t="s">
        <v>132</v>
      </c>
      <c r="B26" s="136">
        <v>803</v>
      </c>
      <c r="E26" s="657" t="s">
        <v>129</v>
      </c>
      <c r="F26" s="654" t="s">
        <v>20</v>
      </c>
      <c r="G26" s="658"/>
      <c r="H26" s="656" t="s">
        <v>60</v>
      </c>
      <c r="I26" s="658">
        <v>3</v>
      </c>
      <c r="J26" s="658">
        <v>115554</v>
      </c>
      <c r="K26" s="94"/>
      <c r="L26" s="367"/>
      <c r="M26" s="225"/>
      <c r="S26" s="771"/>
      <c r="T26" s="636"/>
      <c r="U26" s="635"/>
    </row>
    <row r="27" spans="1:21" ht="12.75">
      <c r="A27" s="110" t="s">
        <v>20</v>
      </c>
      <c r="B27" s="136">
        <v>3302</v>
      </c>
      <c r="E27" s="657" t="s">
        <v>130</v>
      </c>
      <c r="F27" s="654" t="s">
        <v>56</v>
      </c>
      <c r="G27" s="658"/>
      <c r="H27" s="656" t="s">
        <v>60</v>
      </c>
      <c r="I27" s="658">
        <v>2</v>
      </c>
      <c r="J27" s="658">
        <v>66191</v>
      </c>
      <c r="K27" s="94"/>
      <c r="L27" s="367"/>
      <c r="M27" s="225"/>
      <c r="S27" s="771"/>
      <c r="T27" s="636"/>
      <c r="U27" s="635"/>
    </row>
    <row r="28" spans="1:21" ht="12.75">
      <c r="A28" s="110" t="s">
        <v>7</v>
      </c>
      <c r="B28" s="136">
        <v>5028</v>
      </c>
      <c r="E28" s="657" t="s">
        <v>131</v>
      </c>
      <c r="F28" s="654" t="s">
        <v>56</v>
      </c>
      <c r="G28" s="658"/>
      <c r="H28" s="656" t="s">
        <v>60</v>
      </c>
      <c r="I28" s="658">
        <v>3</v>
      </c>
      <c r="J28" s="658">
        <v>84706</v>
      </c>
      <c r="K28" s="94"/>
      <c r="L28" s="367"/>
      <c r="M28" s="225"/>
      <c r="S28" s="771"/>
      <c r="T28" s="636"/>
      <c r="U28" s="635"/>
    </row>
    <row r="29" spans="1:21" ht="13.5" thickBot="1">
      <c r="A29" s="110" t="s">
        <v>3</v>
      </c>
      <c r="B29" s="136">
        <v>1764</v>
      </c>
      <c r="E29" s="659" t="s">
        <v>5</v>
      </c>
      <c r="F29" s="660" t="s">
        <v>56</v>
      </c>
      <c r="G29" s="661"/>
      <c r="H29" s="656" t="s">
        <v>60</v>
      </c>
      <c r="I29" s="661">
        <v>6</v>
      </c>
      <c r="J29" s="662">
        <v>250483</v>
      </c>
      <c r="K29" s="94"/>
      <c r="L29" s="367"/>
      <c r="M29" s="225"/>
      <c r="S29" s="637"/>
      <c r="T29" s="638"/>
      <c r="U29" s="635"/>
    </row>
    <row r="30" spans="1:21" ht="13.5" thickBot="1">
      <c r="A30" s="110" t="s">
        <v>4</v>
      </c>
      <c r="B30" s="136">
        <v>4763</v>
      </c>
      <c r="E30" s="663" t="s">
        <v>9</v>
      </c>
      <c r="F30" s="664"/>
      <c r="G30" s="665">
        <f>SUM(G22:G29)</f>
        <v>0</v>
      </c>
      <c r="H30" s="664"/>
      <c r="I30" s="665">
        <f>SUM(I22:I29)</f>
        <v>17</v>
      </c>
      <c r="J30" s="666">
        <f>SUM(J22:J29)</f>
        <v>568707</v>
      </c>
      <c r="K30" s="94"/>
      <c r="L30" s="367"/>
      <c r="M30" s="225"/>
      <c r="S30" s="635"/>
      <c r="T30" s="635"/>
      <c r="U30" s="635"/>
    </row>
    <row r="31" spans="1:21" ht="13.5" thickBot="1">
      <c r="A31" s="111" t="s">
        <v>61</v>
      </c>
      <c r="B31" s="139">
        <v>522</v>
      </c>
      <c r="K31" s="94"/>
      <c r="L31" s="368"/>
      <c r="M31" s="273"/>
      <c r="S31" s="635"/>
      <c r="T31" s="635"/>
      <c r="U31" s="635"/>
    </row>
    <row r="32" spans="1:12" ht="13.5" thickBot="1">
      <c r="A32" s="112" t="s">
        <v>9</v>
      </c>
      <c r="B32" s="148">
        <f>SUM(B22:B31)</f>
        <v>26281</v>
      </c>
      <c r="E32" s="1001" t="s">
        <v>119</v>
      </c>
      <c r="F32" s="1001"/>
      <c r="G32" s="1001"/>
      <c r="H32" s="1001"/>
      <c r="I32" s="1001"/>
      <c r="J32" s="1001"/>
      <c r="K32" s="102"/>
      <c r="L32" s="226"/>
    </row>
    <row r="33" spans="5:17" ht="12.75">
      <c r="E33" s="1001"/>
      <c r="F33" s="1001"/>
      <c r="G33" s="1001"/>
      <c r="H33" s="1001"/>
      <c r="I33" s="1001"/>
      <c r="J33" s="1001"/>
      <c r="L33" s="226"/>
      <c r="M33" s="113"/>
      <c r="N33" s="113"/>
      <c r="O33" s="113"/>
      <c r="P33" s="113"/>
      <c r="Q33" s="113"/>
    </row>
    <row r="34" spans="5:12" ht="12.75">
      <c r="E34" s="1001"/>
      <c r="F34" s="1001"/>
      <c r="G34" s="1001"/>
      <c r="H34" s="1001"/>
      <c r="I34" s="1001"/>
      <c r="J34" s="1001"/>
      <c r="L34" s="113"/>
    </row>
    <row r="35" ht="12.75">
      <c r="L35" s="113"/>
    </row>
    <row r="36" ht="12.75">
      <c r="L36" s="113"/>
    </row>
    <row r="37" spans="4:12" ht="12.75">
      <c r="D37" s="193"/>
      <c r="L37" s="113"/>
    </row>
    <row r="38" spans="1:12" ht="13.5" customHeight="1">
      <c r="A38" s="113"/>
      <c r="B38" s="113"/>
      <c r="L38" s="113"/>
    </row>
    <row r="39" spans="1:12" ht="14.25" customHeight="1" thickBot="1">
      <c r="A39" s="114" t="s">
        <v>125</v>
      </c>
      <c r="B39" s="115"/>
      <c r="C39" s="115"/>
      <c r="D39" s="115"/>
      <c r="F39" s="114" t="s">
        <v>59</v>
      </c>
      <c r="G39" s="113"/>
      <c r="H39" s="113"/>
      <c r="I39" s="113"/>
      <c r="J39" s="115"/>
      <c r="K39" s="115"/>
      <c r="L39" s="113"/>
    </row>
    <row r="40" spans="1:11" ht="13.5" customHeight="1">
      <c r="A40" s="1005" t="s">
        <v>29</v>
      </c>
      <c r="B40" s="1007" t="s">
        <v>57</v>
      </c>
      <c r="C40" s="1009" t="s">
        <v>210</v>
      </c>
      <c r="D40" s="1005" t="s">
        <v>9</v>
      </c>
      <c r="F40" s="1005" t="s">
        <v>29</v>
      </c>
      <c r="G40" s="1011" t="s">
        <v>57</v>
      </c>
      <c r="H40" s="1013" t="s">
        <v>58</v>
      </c>
      <c r="I40" s="1002" t="s">
        <v>341</v>
      </c>
      <c r="J40" s="1000"/>
      <c r="K40" s="1004"/>
    </row>
    <row r="41" spans="1:12" ht="12.75" customHeight="1" thickBot="1">
      <c r="A41" s="1006"/>
      <c r="B41" s="1008"/>
      <c r="C41" s="1010"/>
      <c r="D41" s="1006"/>
      <c r="F41" s="1006"/>
      <c r="G41" s="1012"/>
      <c r="H41" s="1014"/>
      <c r="I41" s="1003"/>
      <c r="J41" s="1000"/>
      <c r="K41" s="1004"/>
      <c r="L41" s="119"/>
    </row>
    <row r="42" spans="1:12" ht="15">
      <c r="A42" s="144" t="s">
        <v>43</v>
      </c>
      <c r="B42" s="314">
        <v>16097</v>
      </c>
      <c r="C42" s="315">
        <v>21438</v>
      </c>
      <c r="D42" s="318">
        <f>SUM(B42:C42)</f>
        <v>37535</v>
      </c>
      <c r="F42" s="108" t="s">
        <v>43</v>
      </c>
      <c r="G42" s="218">
        <f aca="true" t="shared" si="1" ref="G42:G47">D42</f>
        <v>37535</v>
      </c>
      <c r="H42" s="228">
        <v>24180</v>
      </c>
      <c r="I42" s="229">
        <f aca="true" t="shared" si="2" ref="I42:I49">G42/H42</f>
        <v>1.5523159636062862</v>
      </c>
      <c r="J42" s="193"/>
      <c r="K42" s="193"/>
      <c r="L42" s="119"/>
    </row>
    <row r="43" spans="1:11" ht="12.75">
      <c r="A43" s="145" t="s">
        <v>127</v>
      </c>
      <c r="B43" s="311">
        <v>3393</v>
      </c>
      <c r="C43" s="315">
        <v>3496</v>
      </c>
      <c r="D43" s="318">
        <f aca="true" t="shared" si="3" ref="D43:D49">SUM(B43:C43)</f>
        <v>6889</v>
      </c>
      <c r="F43" s="108" t="s">
        <v>127</v>
      </c>
      <c r="G43" s="218">
        <f t="shared" si="1"/>
        <v>6889</v>
      </c>
      <c r="H43" s="219">
        <v>14634</v>
      </c>
      <c r="I43" s="123">
        <f t="shared" si="2"/>
        <v>0.470753040863742</v>
      </c>
      <c r="J43" s="193"/>
      <c r="K43" s="193"/>
    </row>
    <row r="44" spans="1:12" ht="15">
      <c r="A44" s="145" t="s">
        <v>136</v>
      </c>
      <c r="B44" s="311">
        <v>15021</v>
      </c>
      <c r="C44" s="315">
        <v>20137</v>
      </c>
      <c r="D44" s="318">
        <f t="shared" si="3"/>
        <v>35158</v>
      </c>
      <c r="F44" s="110" t="s">
        <v>136</v>
      </c>
      <c r="G44" s="218">
        <f t="shared" si="1"/>
        <v>35158</v>
      </c>
      <c r="H44" s="220">
        <v>31976</v>
      </c>
      <c r="I44" s="123">
        <f t="shared" si="2"/>
        <v>1.0995121341005754</v>
      </c>
      <c r="J44" s="193"/>
      <c r="K44" s="193"/>
      <c r="L44" s="119"/>
    </row>
    <row r="45" spans="1:12" ht="15.75">
      <c r="A45" s="145" t="s">
        <v>126</v>
      </c>
      <c r="B45" s="311">
        <v>3255</v>
      </c>
      <c r="C45" s="315">
        <v>2704</v>
      </c>
      <c r="D45" s="318">
        <f t="shared" si="3"/>
        <v>5959</v>
      </c>
      <c r="F45" s="110" t="s">
        <v>126</v>
      </c>
      <c r="G45" s="218">
        <f t="shared" si="1"/>
        <v>5959</v>
      </c>
      <c r="H45" s="220">
        <v>5046</v>
      </c>
      <c r="I45" s="123">
        <f t="shared" si="2"/>
        <v>1.1809353943717795</v>
      </c>
      <c r="J45" s="193"/>
      <c r="K45" s="193"/>
      <c r="L45" s="188"/>
    </row>
    <row r="46" spans="1:12" ht="15.75">
      <c r="A46" s="145" t="s">
        <v>129</v>
      </c>
      <c r="B46" s="311">
        <v>7308</v>
      </c>
      <c r="C46" s="315">
        <v>7504</v>
      </c>
      <c r="D46" s="318">
        <f t="shared" si="3"/>
        <v>14812</v>
      </c>
      <c r="F46" s="110" t="s">
        <v>129</v>
      </c>
      <c r="G46" s="218">
        <f t="shared" si="1"/>
        <v>14812</v>
      </c>
      <c r="H46" s="220">
        <v>44343</v>
      </c>
      <c r="I46" s="123">
        <f t="shared" si="2"/>
        <v>0.3340324290192364</v>
      </c>
      <c r="J46" s="193"/>
      <c r="K46" s="193"/>
      <c r="L46" s="120"/>
    </row>
    <row r="47" spans="1:12" ht="15">
      <c r="A47" s="145" t="s">
        <v>130</v>
      </c>
      <c r="B47" s="311">
        <v>7232</v>
      </c>
      <c r="C47" s="315">
        <v>6637</v>
      </c>
      <c r="D47" s="318">
        <f t="shared" si="3"/>
        <v>13869</v>
      </c>
      <c r="F47" s="110" t="s">
        <v>130</v>
      </c>
      <c r="G47" s="218">
        <f t="shared" si="1"/>
        <v>13869</v>
      </c>
      <c r="H47" s="220">
        <v>19380</v>
      </c>
      <c r="I47" s="123">
        <f t="shared" si="2"/>
        <v>0.7156346749226006</v>
      </c>
      <c r="J47" s="193"/>
      <c r="K47" s="193"/>
      <c r="L47" s="860"/>
    </row>
    <row r="48" spans="1:11" ht="12.75">
      <c r="A48" s="145" t="s">
        <v>131</v>
      </c>
      <c r="B48" s="311">
        <v>10799</v>
      </c>
      <c r="C48" s="315">
        <v>12240</v>
      </c>
      <c r="D48" s="318">
        <f t="shared" si="3"/>
        <v>23039</v>
      </c>
      <c r="F48" s="110" t="s">
        <v>131</v>
      </c>
      <c r="G48" s="218">
        <f>D48</f>
        <v>23039</v>
      </c>
      <c r="H48" s="221">
        <v>41230</v>
      </c>
      <c r="I48" s="123">
        <f t="shared" si="2"/>
        <v>0.5587921416444337</v>
      </c>
      <c r="J48" s="193"/>
      <c r="K48" s="193"/>
    </row>
    <row r="49" spans="1:11" ht="13.5" thickBot="1">
      <c r="A49" s="146" t="s">
        <v>5</v>
      </c>
      <c r="B49" s="312">
        <v>49830</v>
      </c>
      <c r="C49" s="316">
        <v>39654</v>
      </c>
      <c r="D49" s="318">
        <f t="shared" si="3"/>
        <v>89484</v>
      </c>
      <c r="F49" s="111" t="s">
        <v>5</v>
      </c>
      <c r="G49" s="218">
        <f>D49</f>
        <v>89484</v>
      </c>
      <c r="H49" s="222">
        <v>225410</v>
      </c>
      <c r="I49" s="123">
        <f t="shared" si="2"/>
        <v>0.3969832749212546</v>
      </c>
      <c r="J49" s="193"/>
      <c r="K49" s="193"/>
    </row>
    <row r="50" spans="1:17" s="113" customFormat="1" ht="13.5" thickBot="1">
      <c r="A50" s="147" t="s">
        <v>9</v>
      </c>
      <c r="B50" s="313">
        <f>SUM(B42:B49)</f>
        <v>112935</v>
      </c>
      <c r="C50" s="317">
        <f>SUM(C42:C49)</f>
        <v>113810</v>
      </c>
      <c r="D50" s="385">
        <f>SUM(D42:D49)</f>
        <v>226745</v>
      </c>
      <c r="F50" s="116" t="s">
        <v>9</v>
      </c>
      <c r="G50" s="223">
        <f>SUM(G42:G49)</f>
        <v>226745</v>
      </c>
      <c r="H50" s="230">
        <f>SUM(H42:H49)</f>
        <v>406199</v>
      </c>
      <c r="I50" s="124">
        <f>SUM(G50/H50)</f>
        <v>0.5582116154889598</v>
      </c>
      <c r="J50" s="227"/>
      <c r="K50" s="227"/>
      <c r="L50" s="93"/>
      <c r="M50" s="93"/>
      <c r="N50" s="93"/>
      <c r="O50" s="93"/>
      <c r="P50" s="93"/>
      <c r="Q50" s="93"/>
    </row>
    <row r="51" spans="1:11" ht="12.75">
      <c r="A51" s="113"/>
      <c r="B51" s="113"/>
      <c r="C51" s="113"/>
      <c r="D51" s="113"/>
      <c r="J51" s="117"/>
      <c r="K51" s="113"/>
    </row>
    <row r="52" spans="1:11" ht="12.7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</row>
    <row r="53" spans="5:11" ht="12.75">
      <c r="E53" s="113"/>
      <c r="F53" s="113"/>
      <c r="G53" s="113"/>
      <c r="H53" s="113"/>
      <c r="I53" s="113"/>
      <c r="J53" s="113"/>
      <c r="K53" s="113"/>
    </row>
    <row r="54" spans="1:11" ht="12.75">
      <c r="A54" s="113"/>
      <c r="B54" s="113"/>
      <c r="C54" s="113"/>
      <c r="D54" s="117"/>
      <c r="E54" s="113"/>
      <c r="F54" s="113"/>
      <c r="G54" s="113"/>
      <c r="H54" s="113"/>
      <c r="I54" s="113"/>
      <c r="J54" s="113"/>
      <c r="K54" s="113"/>
    </row>
    <row r="55" spans="1:11" ht="12.7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</row>
    <row r="56" spans="1:11" ht="12.7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</row>
    <row r="57" spans="1:11" ht="15.75">
      <c r="A57" s="999" t="s">
        <v>17</v>
      </c>
      <c r="B57" s="999"/>
      <c r="C57" s="999"/>
      <c r="D57" s="999"/>
      <c r="E57" s="999"/>
      <c r="F57" s="999"/>
      <c r="G57" s="999"/>
      <c r="H57" s="999"/>
      <c r="I57" s="999"/>
      <c r="J57" s="118"/>
      <c r="K57" s="118"/>
    </row>
    <row r="58" spans="1:11" ht="15.75">
      <c r="A58" s="118"/>
      <c r="B58" s="119"/>
      <c r="C58" s="119"/>
      <c r="D58" s="119"/>
      <c r="E58" s="119"/>
      <c r="F58" s="119"/>
      <c r="G58" s="119"/>
      <c r="H58" s="119"/>
      <c r="I58" s="119"/>
      <c r="J58" s="119"/>
      <c r="K58" s="119"/>
    </row>
    <row r="59" spans="1:11" ht="15.75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</row>
    <row r="60" spans="1:11" ht="15.75">
      <c r="A60" s="998" t="s">
        <v>385</v>
      </c>
      <c r="B60" s="998"/>
      <c r="C60" s="998"/>
      <c r="D60" s="998"/>
      <c r="E60" s="998"/>
      <c r="F60" s="998"/>
      <c r="G60" s="998"/>
      <c r="H60" s="998"/>
      <c r="I60" s="998"/>
      <c r="J60" s="998"/>
      <c r="K60" s="121">
        <f>I50</f>
        <v>0.5582116154889598</v>
      </c>
    </row>
    <row r="61" spans="1:11" ht="15.75">
      <c r="A61" s="114"/>
      <c r="I61" s="122"/>
      <c r="J61" s="113"/>
      <c r="K61" s="113"/>
    </row>
    <row r="62" spans="1:11" ht="15.75">
      <c r="A62" s="999" t="s">
        <v>386</v>
      </c>
      <c r="B62" s="999"/>
      <c r="C62" s="999"/>
      <c r="D62" s="999"/>
      <c r="E62" s="999"/>
      <c r="F62" s="999"/>
      <c r="G62" s="999"/>
      <c r="H62" s="999"/>
      <c r="I62" s="999"/>
      <c r="J62" s="188">
        <v>169439</v>
      </c>
      <c r="K62" s="188"/>
    </row>
    <row r="63" spans="1:11" ht="15.75">
      <c r="A63" s="204"/>
      <c r="B63" s="118"/>
      <c r="C63" s="118"/>
      <c r="D63" s="118"/>
      <c r="E63" s="118"/>
      <c r="F63" s="118"/>
      <c r="G63" s="118"/>
      <c r="H63" s="118"/>
      <c r="I63" s="118"/>
      <c r="J63" s="120"/>
      <c r="K63" s="120"/>
    </row>
    <row r="64" spans="1:11" ht="15.75">
      <c r="A64" s="998" t="s">
        <v>387</v>
      </c>
      <c r="B64" s="998"/>
      <c r="C64" s="998"/>
      <c r="D64" s="998"/>
      <c r="E64" s="998"/>
      <c r="F64" s="998"/>
      <c r="G64" s="998"/>
      <c r="H64" s="998"/>
      <c r="I64" s="998"/>
      <c r="J64" s="998"/>
      <c r="K64" s="860">
        <f>J62/H49</f>
        <v>0.7516924714963844</v>
      </c>
    </row>
    <row r="65" ht="12.75">
      <c r="I65" s="113"/>
    </row>
  </sheetData>
  <sheetProtection selectLockedCells="1"/>
  <mergeCells count="24">
    <mergeCell ref="K40:K41"/>
    <mergeCell ref="A40:A41"/>
    <mergeCell ref="B40:B41"/>
    <mergeCell ref="C40:C41"/>
    <mergeCell ref="D40:D41"/>
    <mergeCell ref="G40:G41"/>
    <mergeCell ref="H40:H41"/>
    <mergeCell ref="F40:F41"/>
    <mergeCell ref="A64:J64"/>
    <mergeCell ref="A60:J60"/>
    <mergeCell ref="A62:I62"/>
    <mergeCell ref="J40:J41"/>
    <mergeCell ref="E32:J34"/>
    <mergeCell ref="A57:I57"/>
    <mergeCell ref="I40:I41"/>
    <mergeCell ref="G4:G5"/>
    <mergeCell ref="H4:H5"/>
    <mergeCell ref="A21:B21"/>
    <mergeCell ref="A4:A5"/>
    <mergeCell ref="B4:B5"/>
    <mergeCell ref="C4:C5"/>
    <mergeCell ref="D4:E4"/>
    <mergeCell ref="F4:F5"/>
    <mergeCell ref="D15:E15"/>
  </mergeCells>
  <printOptions/>
  <pageMargins left="0.7874015748031497" right="0.7874015748031497" top="0.7874015748031497" bottom="0.5905511811023623" header="0.5118110236220472" footer="0.31496062992125984"/>
  <pageSetup horizontalDpi="300" verticalDpi="300" orientation="landscape" paperSize="9" scale="88" r:id="rId1"/>
  <headerFooter alignWithMargins="0">
    <oddFooter>&amp;L&amp;8&amp;D&amp;RTAB_16.XLS</oddFooter>
  </headerFooter>
  <rowBreaks count="1" manualBreakCount="1">
    <brk id="3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U131"/>
  <sheetViews>
    <sheetView workbookViewId="0" topLeftCell="A1">
      <selection activeCell="J133" sqref="J133"/>
    </sheetView>
  </sheetViews>
  <sheetFormatPr defaultColWidth="9.00390625" defaultRowHeight="12.75"/>
  <cols>
    <col min="1" max="1" width="43.625" style="603" customWidth="1"/>
    <col min="2" max="2" width="26.875" style="582" customWidth="1"/>
    <col min="3" max="3" width="11.75390625" style="582" customWidth="1"/>
    <col min="4" max="4" width="10.75390625" style="582" customWidth="1"/>
    <col min="5" max="5" width="13.375" style="582" bestFit="1" customWidth="1"/>
    <col min="6" max="6" width="13.375" style="782" customWidth="1"/>
    <col min="7" max="7" width="7.25390625" style="788" customWidth="1"/>
    <col min="8" max="8" width="7.375" style="788" customWidth="1"/>
    <col min="9" max="9" width="8.625" style="788" customWidth="1"/>
    <col min="10" max="10" width="10.625" style="788" customWidth="1"/>
    <col min="11" max="11" width="13.375" style="788" customWidth="1"/>
    <col min="12" max="14" width="9.125" style="854" customWidth="1"/>
    <col min="15" max="15" width="9.125" style="588" customWidth="1"/>
    <col min="16" max="16384" width="9.125" style="582" customWidth="1"/>
  </cols>
  <sheetData>
    <row r="1" spans="1:15" s="581" customFormat="1" ht="15">
      <c r="A1" s="580" t="s">
        <v>233</v>
      </c>
      <c r="D1" s="607">
        <v>2016</v>
      </c>
      <c r="F1" s="783"/>
      <c r="G1" s="789"/>
      <c r="H1" s="789"/>
      <c r="I1" s="789"/>
      <c r="J1" s="789"/>
      <c r="K1" s="789"/>
      <c r="L1" s="853"/>
      <c r="M1" s="853"/>
      <c r="N1" s="853"/>
      <c r="O1" s="671"/>
    </row>
    <row r="2" spans="1:5" ht="14.25" customHeight="1">
      <c r="A2" s="1030" t="s">
        <v>234</v>
      </c>
      <c r="B2" s="1031"/>
      <c r="C2" s="1032"/>
      <c r="D2" s="1047">
        <f>D3+D4</f>
        <v>8</v>
      </c>
      <c r="E2" s="1048"/>
    </row>
    <row r="3" spans="1:5" ht="28.5" customHeight="1">
      <c r="A3" s="1016" t="s">
        <v>235</v>
      </c>
      <c r="B3" s="1030" t="s">
        <v>236</v>
      </c>
      <c r="C3" s="1032"/>
      <c r="D3" s="1046">
        <v>1</v>
      </c>
      <c r="E3" s="1046"/>
    </row>
    <row r="4" spans="1:5" ht="15" customHeight="1">
      <c r="A4" s="1016"/>
      <c r="B4" s="1030" t="s">
        <v>237</v>
      </c>
      <c r="C4" s="1032"/>
      <c r="D4" s="1046">
        <v>7</v>
      </c>
      <c r="E4" s="1046"/>
    </row>
    <row r="5" spans="1:5" ht="28.5" customHeight="1">
      <c r="A5" s="1030" t="s">
        <v>238</v>
      </c>
      <c r="B5" s="1031"/>
      <c r="C5" s="1032"/>
      <c r="D5" s="1040">
        <f>'TAB I'!B31</f>
        <v>22064</v>
      </c>
      <c r="E5" s="1040"/>
    </row>
    <row r="6" spans="1:5" ht="25.5" customHeight="1">
      <c r="A6" s="1030" t="s">
        <v>239</v>
      </c>
      <c r="B6" s="1031"/>
      <c r="C6" s="1032"/>
      <c r="D6" s="1040"/>
      <c r="E6" s="1040"/>
    </row>
    <row r="7" ht="12.75">
      <c r="A7" s="583"/>
    </row>
    <row r="8" ht="12.75">
      <c r="A8" s="583"/>
    </row>
    <row r="9" spans="1:15" s="581" customFormat="1" ht="15">
      <c r="A9" s="580" t="s">
        <v>240</v>
      </c>
      <c r="F9" s="783"/>
      <c r="G9" s="789"/>
      <c r="H9" s="789"/>
      <c r="I9" s="789"/>
      <c r="J9" s="789"/>
      <c r="K9" s="789"/>
      <c r="L9" s="853"/>
      <c r="M9" s="853"/>
      <c r="N9" s="853"/>
      <c r="O9" s="671"/>
    </row>
    <row r="10" ht="12.75">
      <c r="A10" s="583"/>
    </row>
    <row r="11" spans="1:15" s="581" customFormat="1" ht="15">
      <c r="A11" s="580" t="s">
        <v>241</v>
      </c>
      <c r="E11" s="671"/>
      <c r="F11" s="782"/>
      <c r="G11" s="789"/>
      <c r="H11" s="789"/>
      <c r="I11" s="789"/>
      <c r="J11" s="789"/>
      <c r="K11" s="789"/>
      <c r="L11" s="853"/>
      <c r="M11" s="853"/>
      <c r="N11" s="853"/>
      <c r="O11" s="671"/>
    </row>
    <row r="12" spans="1:7" ht="12.75">
      <c r="A12" s="1017" t="s">
        <v>242</v>
      </c>
      <c r="B12" s="1017"/>
      <c r="C12" s="1017"/>
      <c r="D12" s="1035">
        <f>'TAB III'!G35+'TAB III'!N27+'TAB III'!K61+'TAB III'!H81</f>
        <v>702910</v>
      </c>
      <c r="E12" s="1041"/>
      <c r="G12" s="789"/>
    </row>
    <row r="13" spans="1:5" ht="12.75">
      <c r="A13" s="1017" t="s">
        <v>243</v>
      </c>
      <c r="B13" s="1017"/>
      <c r="C13" s="1017"/>
      <c r="D13" s="1035">
        <f>'TAB III'!C35+'TAB III'!D35+'TAB III'!L27+'TAB III'!I61+'TAB III'!D81</f>
        <v>11675</v>
      </c>
      <c r="E13" s="1041"/>
    </row>
    <row r="14" spans="1:5" ht="12.75">
      <c r="A14" s="1017" t="s">
        <v>244</v>
      </c>
      <c r="B14" s="1017"/>
      <c r="C14" s="1017"/>
      <c r="D14" s="1035">
        <f>'TAB III'!F35+'TAB III'!M27+'TAB III'!J61+'TAB III'!F81</f>
        <v>5651</v>
      </c>
      <c r="E14" s="1041"/>
    </row>
    <row r="15" spans="1:5" ht="12.75">
      <c r="A15" s="583"/>
      <c r="D15" s="584"/>
      <c r="E15" s="584"/>
    </row>
    <row r="16" spans="1:15" s="581" customFormat="1" ht="15">
      <c r="A16" s="580" t="s">
        <v>245</v>
      </c>
      <c r="D16" s="585"/>
      <c r="E16" s="585"/>
      <c r="F16" s="783"/>
      <c r="G16" s="789"/>
      <c r="H16" s="789"/>
      <c r="I16" s="789"/>
      <c r="J16" s="789"/>
      <c r="K16" s="789"/>
      <c r="L16" s="853"/>
      <c r="M16" s="853"/>
      <c r="N16" s="853"/>
      <c r="O16" s="671"/>
    </row>
    <row r="17" spans="1:5" ht="12.75">
      <c r="A17" s="1030" t="s">
        <v>246</v>
      </c>
      <c r="B17" s="1031"/>
      <c r="C17" s="1032"/>
      <c r="D17" s="1035">
        <f>D18+D19+D20</f>
        <v>1107</v>
      </c>
      <c r="E17" s="1041"/>
    </row>
    <row r="18" spans="1:5" ht="12.75">
      <c r="A18" s="1016" t="s">
        <v>235</v>
      </c>
      <c r="B18" s="1030" t="s">
        <v>247</v>
      </c>
      <c r="C18" s="1032"/>
      <c r="D18" s="1035">
        <f>'TAB III'!B61+'TAB III'!E61+'TAB III'!H61</f>
        <v>882</v>
      </c>
      <c r="E18" s="1041"/>
    </row>
    <row r="19" spans="1:5" ht="12.75">
      <c r="A19" s="1016"/>
      <c r="B19" s="1030" t="s">
        <v>248</v>
      </c>
      <c r="C19" s="1032"/>
      <c r="D19" s="1035">
        <f>'TAB III'!C61+'TAB III'!F61</f>
        <v>135</v>
      </c>
      <c r="E19" s="1041"/>
    </row>
    <row r="20" spans="1:5" ht="12.75">
      <c r="A20" s="1016"/>
      <c r="B20" s="1030" t="s">
        <v>148</v>
      </c>
      <c r="C20" s="1032"/>
      <c r="D20" s="1035">
        <f>'TAB III'!D61+'TAB III'!G61</f>
        <v>90</v>
      </c>
      <c r="E20" s="1041"/>
    </row>
    <row r="21" spans="1:5" ht="12.75">
      <c r="A21" s="1030" t="s">
        <v>249</v>
      </c>
      <c r="B21" s="1031"/>
      <c r="C21" s="1032"/>
      <c r="D21" s="1035">
        <f>D17+32</f>
        <v>1139</v>
      </c>
      <c r="E21" s="1041"/>
    </row>
    <row r="22" spans="1:5" ht="12.75">
      <c r="A22" s="583"/>
      <c r="D22" s="584"/>
      <c r="E22" s="584"/>
    </row>
    <row r="23" spans="1:5" ht="14.25">
      <c r="A23" s="580" t="s">
        <v>250</v>
      </c>
      <c r="D23" s="584"/>
      <c r="E23" s="584"/>
    </row>
    <row r="24" spans="1:5" ht="12.75">
      <c r="A24" s="1030" t="s">
        <v>149</v>
      </c>
      <c r="B24" s="1031"/>
      <c r="C24" s="1032"/>
      <c r="D24" s="1035">
        <f>'TAB III'!G45</f>
        <v>1062</v>
      </c>
      <c r="E24" s="1041"/>
    </row>
    <row r="25" spans="1:10" ht="12.75">
      <c r="A25" s="1030" t="s">
        <v>251</v>
      </c>
      <c r="B25" s="1031"/>
      <c r="C25" s="1032"/>
      <c r="D25" s="1035">
        <f>'TAB III'!C45+'TAB III'!D45</f>
        <v>107</v>
      </c>
      <c r="E25" s="1041"/>
      <c r="J25" s="789"/>
    </row>
    <row r="26" spans="1:10" ht="12.75">
      <c r="A26" s="583"/>
      <c r="J26" s="789"/>
    </row>
    <row r="27" spans="1:15" s="581" customFormat="1" ht="15">
      <c r="A27" s="580" t="s">
        <v>252</v>
      </c>
      <c r="F27" s="782"/>
      <c r="G27" s="788"/>
      <c r="H27" s="788"/>
      <c r="I27" s="789"/>
      <c r="J27" s="789"/>
      <c r="K27" s="789"/>
      <c r="L27" s="853"/>
      <c r="M27" s="853"/>
      <c r="N27" s="853"/>
      <c r="O27" s="671"/>
    </row>
    <row r="28" spans="1:10" ht="12.75">
      <c r="A28" s="1022"/>
      <c r="B28" s="1019" t="s">
        <v>253</v>
      </c>
      <c r="C28" s="1020"/>
      <c r="D28" s="1020"/>
      <c r="E28" s="1021"/>
      <c r="J28" s="789"/>
    </row>
    <row r="29" spans="1:10" ht="51">
      <c r="A29" s="1023"/>
      <c r="C29" s="608" t="s">
        <v>254</v>
      </c>
      <c r="D29" s="586" t="s">
        <v>150</v>
      </c>
      <c r="E29" s="586" t="s">
        <v>9</v>
      </c>
      <c r="G29" s="782"/>
      <c r="J29" s="789"/>
    </row>
    <row r="30" spans="1:10" ht="12.75">
      <c r="A30" s="609" t="s">
        <v>13</v>
      </c>
      <c r="B30" s="610"/>
      <c r="C30" s="596"/>
      <c r="D30" s="810">
        <v>106</v>
      </c>
      <c r="E30" s="404">
        <f>E31+E32+E33</f>
        <v>106</v>
      </c>
      <c r="G30" s="782"/>
      <c r="I30" s="789"/>
      <c r="J30" s="789"/>
    </row>
    <row r="31" spans="1:10" ht="12.75">
      <c r="A31" s="1018" t="s">
        <v>235</v>
      </c>
      <c r="B31" s="609" t="s">
        <v>255</v>
      </c>
      <c r="C31" s="611"/>
      <c r="D31" s="611">
        <v>20</v>
      </c>
      <c r="E31" s="404">
        <f>SUM(C31:D31)</f>
        <v>20</v>
      </c>
      <c r="G31" s="782"/>
      <c r="I31" s="789"/>
      <c r="J31" s="789"/>
    </row>
    <row r="32" spans="1:10" ht="12.75">
      <c r="A32" s="1016"/>
      <c r="B32" s="609" t="s">
        <v>256</v>
      </c>
      <c r="C32" s="611"/>
      <c r="D32" s="611">
        <v>52</v>
      </c>
      <c r="E32" s="404">
        <f>SUM(C32:D32)</f>
        <v>52</v>
      </c>
      <c r="G32" s="782"/>
      <c r="I32" s="789"/>
      <c r="J32" s="789"/>
    </row>
    <row r="33" spans="1:10" ht="12.75">
      <c r="A33" s="1016"/>
      <c r="B33" s="609" t="s">
        <v>257</v>
      </c>
      <c r="C33" s="611"/>
      <c r="D33" s="611">
        <v>34</v>
      </c>
      <c r="E33" s="404">
        <f>SUM(C33:D33)</f>
        <v>34</v>
      </c>
      <c r="I33" s="789"/>
      <c r="J33" s="789"/>
    </row>
    <row r="34" spans="1:7" ht="12.75">
      <c r="A34" s="583"/>
      <c r="E34" s="588"/>
      <c r="G34" s="782"/>
    </row>
    <row r="35" ht="12.75">
      <c r="A35" s="583"/>
    </row>
    <row r="36" spans="1:15" s="581" customFormat="1" ht="15">
      <c r="A36" s="580" t="s">
        <v>258</v>
      </c>
      <c r="F36" s="783"/>
      <c r="G36" s="789"/>
      <c r="H36" s="789"/>
      <c r="I36" s="789"/>
      <c r="J36" s="789"/>
      <c r="K36" s="789"/>
      <c r="L36" s="853"/>
      <c r="M36" s="853"/>
      <c r="N36" s="853"/>
      <c r="O36" s="671"/>
    </row>
    <row r="37" spans="1:10" ht="38.25">
      <c r="A37" s="1017"/>
      <c r="B37" s="1017"/>
      <c r="C37" s="1017"/>
      <c r="D37" s="587" t="s">
        <v>111</v>
      </c>
      <c r="E37" s="587" t="s">
        <v>259</v>
      </c>
      <c r="F37" s="791"/>
      <c r="G37" s="787"/>
      <c r="H37" s="787"/>
      <c r="I37" s="787"/>
      <c r="J37" s="787"/>
    </row>
    <row r="38" spans="1:10" ht="12.75">
      <c r="A38" s="1017" t="s">
        <v>260</v>
      </c>
      <c r="B38" s="1017"/>
      <c r="C38" s="1017"/>
      <c r="D38" s="589">
        <f>'TAB I'!J15</f>
        <v>68.5</v>
      </c>
      <c r="E38" s="590">
        <f>D38</f>
        <v>68.5</v>
      </c>
      <c r="F38" s="791"/>
      <c r="G38" s="787"/>
      <c r="H38" s="787"/>
      <c r="I38" s="787"/>
      <c r="J38" s="787"/>
    </row>
    <row r="39" spans="1:10" ht="12.75">
      <c r="A39" s="1018" t="s">
        <v>113</v>
      </c>
      <c r="B39" s="1017" t="s">
        <v>261</v>
      </c>
      <c r="C39" s="1017"/>
      <c r="D39" s="589">
        <f>'TAB I'!B15+'TAB I'!C15</f>
        <v>40.5</v>
      </c>
      <c r="E39" s="590">
        <f aca="true" t="shared" si="0" ref="E39:E44">D39</f>
        <v>40.5</v>
      </c>
      <c r="F39" s="791"/>
      <c r="G39" s="787"/>
      <c r="H39" s="787"/>
      <c r="I39" s="787"/>
      <c r="J39" s="787"/>
    </row>
    <row r="40" spans="1:10" ht="12.75">
      <c r="A40" s="1016"/>
      <c r="B40" s="1017" t="s">
        <v>262</v>
      </c>
      <c r="C40" s="1017"/>
      <c r="D40" s="589">
        <f>'TAB I'!B15</f>
        <v>24.5</v>
      </c>
      <c r="E40" s="590">
        <f t="shared" si="0"/>
        <v>24.5</v>
      </c>
      <c r="F40" s="791"/>
      <c r="G40" s="787"/>
      <c r="H40" s="787"/>
      <c r="I40" s="787"/>
      <c r="J40" s="787"/>
    </row>
    <row r="41" spans="1:10" ht="12.75">
      <c r="A41" s="1016"/>
      <c r="B41" s="1017" t="s">
        <v>263</v>
      </c>
      <c r="C41" s="1017"/>
      <c r="D41" s="589">
        <f>'TAB I'!D15+'TAB I'!E15</f>
        <v>4</v>
      </c>
      <c r="E41" s="590">
        <f t="shared" si="0"/>
        <v>4</v>
      </c>
      <c r="F41" s="791"/>
      <c r="G41" s="787"/>
      <c r="H41" s="787"/>
      <c r="I41" s="787"/>
      <c r="J41" s="787"/>
    </row>
    <row r="42" spans="1:10" ht="12.75">
      <c r="A42" s="1016"/>
      <c r="B42" s="1017" t="s">
        <v>264</v>
      </c>
      <c r="C42" s="1017"/>
      <c r="D42" s="589">
        <f>'TAB I'!D15</f>
        <v>3</v>
      </c>
      <c r="E42" s="590">
        <f t="shared" si="0"/>
        <v>3</v>
      </c>
      <c r="F42" s="791"/>
      <c r="G42" s="787"/>
      <c r="H42" s="787"/>
      <c r="I42" s="787"/>
      <c r="J42" s="787"/>
    </row>
    <row r="43" spans="1:10" ht="12.75">
      <c r="A43" s="1016"/>
      <c r="B43" s="1017" t="s">
        <v>265</v>
      </c>
      <c r="C43" s="1017"/>
      <c r="D43" s="589">
        <f>'TAB I'!F15+'TAB I'!G15</f>
        <v>24</v>
      </c>
      <c r="E43" s="590">
        <f t="shared" si="0"/>
        <v>24</v>
      </c>
      <c r="F43" s="791"/>
      <c r="G43" s="787"/>
      <c r="H43" s="787"/>
      <c r="I43" s="787"/>
      <c r="J43" s="787"/>
    </row>
    <row r="44" spans="1:10" ht="12.75">
      <c r="A44" s="1016"/>
      <c r="B44" s="1017" t="s">
        <v>266</v>
      </c>
      <c r="C44" s="1017"/>
      <c r="D44" s="589">
        <f>'TAB I'!F15</f>
        <v>7</v>
      </c>
      <c r="E44" s="590">
        <f t="shared" si="0"/>
        <v>7</v>
      </c>
      <c r="F44" s="791"/>
      <c r="G44" s="787"/>
      <c r="H44" s="787"/>
      <c r="I44" s="787"/>
      <c r="J44" s="787"/>
    </row>
    <row r="45" spans="1:10" ht="12.75">
      <c r="A45" s="591"/>
      <c r="B45" s="557"/>
      <c r="C45" s="557"/>
      <c r="D45" s="557"/>
      <c r="F45" s="785"/>
      <c r="G45" s="787"/>
      <c r="H45" s="787"/>
      <c r="I45" s="787"/>
      <c r="J45" s="787"/>
    </row>
    <row r="46" spans="1:4" ht="12.75">
      <c r="A46" s="591"/>
      <c r="B46" s="557"/>
      <c r="C46" s="557"/>
      <c r="D46" s="799"/>
    </row>
    <row r="47" spans="1:4" ht="12.75">
      <c r="A47" s="591"/>
      <c r="B47" s="557"/>
      <c r="C47" s="557"/>
      <c r="D47" s="557"/>
    </row>
    <row r="48" ht="12.75">
      <c r="A48" s="583"/>
    </row>
    <row r="49" spans="1:15" s="581" customFormat="1" ht="15.75">
      <c r="A49" s="592" t="s">
        <v>267</v>
      </c>
      <c r="F49" s="783"/>
      <c r="G49" s="789"/>
      <c r="H49" s="789"/>
      <c r="I49" s="789"/>
      <c r="J49" s="789"/>
      <c r="K49" s="789"/>
      <c r="L49" s="853"/>
      <c r="M49" s="853"/>
      <c r="N49" s="853"/>
      <c r="O49" s="671"/>
    </row>
    <row r="50" spans="1:15" s="581" customFormat="1" ht="15">
      <c r="A50" s="580"/>
      <c r="F50" s="783"/>
      <c r="G50" s="789"/>
      <c r="H50" s="789"/>
      <c r="I50" s="789"/>
      <c r="J50" s="789"/>
      <c r="K50" s="789"/>
      <c r="L50" s="853"/>
      <c r="M50" s="853"/>
      <c r="N50" s="853"/>
      <c r="O50" s="671"/>
    </row>
    <row r="51" spans="1:15" s="581" customFormat="1" ht="15">
      <c r="A51" s="580" t="s">
        <v>268</v>
      </c>
      <c r="F51" s="783"/>
      <c r="G51" s="789"/>
      <c r="H51" s="789"/>
      <c r="I51" s="789"/>
      <c r="J51" s="789"/>
      <c r="K51" s="789"/>
      <c r="L51" s="853"/>
      <c r="M51" s="853"/>
      <c r="N51" s="853"/>
      <c r="O51" s="671"/>
    </row>
    <row r="52" spans="1:15" s="594" customFormat="1" ht="45" customHeight="1">
      <c r="A52" s="1053"/>
      <c r="B52" s="1053"/>
      <c r="C52" s="1053"/>
      <c r="D52" s="593" t="s">
        <v>322</v>
      </c>
      <c r="E52" s="593" t="s">
        <v>323</v>
      </c>
      <c r="F52" s="782"/>
      <c r="G52" s="788"/>
      <c r="H52" s="788"/>
      <c r="I52" s="788"/>
      <c r="J52" s="788"/>
      <c r="K52" s="788"/>
      <c r="L52" s="855"/>
      <c r="M52" s="855"/>
      <c r="N52" s="855"/>
      <c r="O52" s="790"/>
    </row>
    <row r="53" spans="1:5" ht="12.75">
      <c r="A53" s="1017" t="s">
        <v>193</v>
      </c>
      <c r="B53" s="1017"/>
      <c r="C53" s="1017"/>
      <c r="D53" s="589">
        <v>6</v>
      </c>
      <c r="E53" s="589">
        <v>5</v>
      </c>
    </row>
    <row r="54" spans="1:5" ht="12.75">
      <c r="A54" s="1017" t="s">
        <v>269</v>
      </c>
      <c r="B54" s="1017"/>
      <c r="C54" s="1017"/>
      <c r="D54" s="589">
        <v>74</v>
      </c>
      <c r="E54" s="589">
        <v>50</v>
      </c>
    </row>
    <row r="55" ht="12.75">
      <c r="A55" s="583"/>
    </row>
    <row r="56" spans="1:15" s="581" customFormat="1" ht="15">
      <c r="A56" s="580" t="s">
        <v>270</v>
      </c>
      <c r="F56" s="783"/>
      <c r="G56" s="789"/>
      <c r="H56" s="788"/>
      <c r="I56" s="789"/>
      <c r="J56" s="789"/>
      <c r="K56" s="789"/>
      <c r="L56" s="853"/>
      <c r="M56" s="853"/>
      <c r="N56" s="853"/>
      <c r="O56" s="671"/>
    </row>
    <row r="57" spans="1:16" s="594" customFormat="1" ht="22.5">
      <c r="A57" s="1024"/>
      <c r="B57" s="1024"/>
      <c r="C57" s="595" t="s">
        <v>322</v>
      </c>
      <c r="D57" s="595" t="s">
        <v>323</v>
      </c>
      <c r="E57" s="795" t="s">
        <v>13</v>
      </c>
      <c r="F57" s="791"/>
      <c r="G57" s="886"/>
      <c r="H57" s="886"/>
      <c r="I57" s="886"/>
      <c r="J57" s="787"/>
      <c r="K57" s="787"/>
      <c r="L57" s="787"/>
      <c r="M57" s="787"/>
      <c r="N57" s="887"/>
      <c r="O57" s="888"/>
      <c r="P57" s="889"/>
    </row>
    <row r="58" spans="1:16" ht="12.75">
      <c r="A58" s="1025" t="s">
        <v>271</v>
      </c>
      <c r="B58" s="1025"/>
      <c r="C58" s="613">
        <f>'TAB IV'!H13</f>
        <v>501</v>
      </c>
      <c r="D58" s="613">
        <f>'TAB IV'!H6+'TAB IV'!H7+'TAB IV'!H8+'TAB IV'!H9+'TAB IV'!H10+'TAB IV'!H11+'TAB IV'!H12</f>
        <v>451</v>
      </c>
      <c r="E58" s="796">
        <f>SUM(C58:D58)</f>
        <v>952</v>
      </c>
      <c r="F58" s="791"/>
      <c r="G58" s="787"/>
      <c r="H58" s="787"/>
      <c r="I58" s="787"/>
      <c r="J58" s="787"/>
      <c r="K58" s="787"/>
      <c r="L58" s="787"/>
      <c r="M58" s="787"/>
      <c r="N58" s="787"/>
      <c r="O58" s="785"/>
      <c r="P58" s="784"/>
    </row>
    <row r="59" spans="1:16" ht="25.5">
      <c r="A59" s="1016" t="s">
        <v>272</v>
      </c>
      <c r="B59" s="596" t="s">
        <v>273</v>
      </c>
      <c r="C59" s="614">
        <v>16</v>
      </c>
      <c r="D59" s="614">
        <v>280</v>
      </c>
      <c r="E59" s="797">
        <f aca="true" t="shared" si="1" ref="E59:E64">SUM(C59:D59)</f>
        <v>296</v>
      </c>
      <c r="F59" s="791"/>
      <c r="G59" s="787"/>
      <c r="H59" s="787"/>
      <c r="I59" s="787"/>
      <c r="J59" s="787"/>
      <c r="K59" s="787"/>
      <c r="L59" s="787"/>
      <c r="M59" s="787"/>
      <c r="N59" s="856"/>
      <c r="O59" s="792"/>
      <c r="P59" s="784"/>
    </row>
    <row r="60" spans="1:16" ht="12.75">
      <c r="A60" s="1016"/>
      <c r="B60" s="596" t="s">
        <v>274</v>
      </c>
      <c r="C60" s="613">
        <v>501</v>
      </c>
      <c r="D60" s="613">
        <v>456</v>
      </c>
      <c r="E60" s="796">
        <f t="shared" si="1"/>
        <v>957</v>
      </c>
      <c r="F60" s="791"/>
      <c r="G60" s="787"/>
      <c r="H60" s="787"/>
      <c r="I60" s="787"/>
      <c r="J60" s="787"/>
      <c r="K60" s="787"/>
      <c r="L60" s="787"/>
      <c r="M60" s="787"/>
      <c r="N60" s="856"/>
      <c r="O60" s="792"/>
      <c r="P60" s="784"/>
    </row>
    <row r="61" spans="1:16" ht="12.75">
      <c r="A61" s="1025" t="s">
        <v>275</v>
      </c>
      <c r="B61" s="1025"/>
      <c r="C61" s="612">
        <v>33</v>
      </c>
      <c r="D61" s="612">
        <v>137</v>
      </c>
      <c r="E61" s="850">
        <f t="shared" si="1"/>
        <v>170</v>
      </c>
      <c r="F61" s="791"/>
      <c r="G61" s="787"/>
      <c r="H61" s="787"/>
      <c r="I61" s="787"/>
      <c r="J61" s="787"/>
      <c r="K61" s="787"/>
      <c r="L61" s="787"/>
      <c r="M61" s="787"/>
      <c r="N61" s="856"/>
      <c r="O61" s="792"/>
      <c r="P61" s="784"/>
    </row>
    <row r="62" spans="1:16" ht="25.5">
      <c r="A62" s="1016" t="s">
        <v>272</v>
      </c>
      <c r="B62" s="596" t="s">
        <v>276</v>
      </c>
      <c r="C62" s="614"/>
      <c r="D62" s="614"/>
      <c r="E62" s="797"/>
      <c r="F62" s="791"/>
      <c r="G62" s="787"/>
      <c r="H62" s="787"/>
      <c r="I62" s="787"/>
      <c r="J62" s="787"/>
      <c r="K62" s="787"/>
      <c r="L62" s="787"/>
      <c r="M62" s="787"/>
      <c r="N62" s="856"/>
      <c r="O62" s="792"/>
      <c r="P62" s="784"/>
    </row>
    <row r="63" spans="1:16" ht="12.75">
      <c r="A63" s="1016"/>
      <c r="B63" s="596" t="s">
        <v>277</v>
      </c>
      <c r="C63" s="612">
        <v>33</v>
      </c>
      <c r="D63" s="612">
        <v>137</v>
      </c>
      <c r="E63" s="850">
        <f t="shared" si="1"/>
        <v>170</v>
      </c>
      <c r="F63" s="791"/>
      <c r="G63" s="787"/>
      <c r="H63" s="787"/>
      <c r="I63" s="787"/>
      <c r="J63" s="787"/>
      <c r="K63" s="787"/>
      <c r="L63" s="787"/>
      <c r="M63" s="787"/>
      <c r="N63" s="856"/>
      <c r="O63" s="792"/>
      <c r="P63" s="784"/>
    </row>
    <row r="64" spans="1:16" s="588" customFormat="1" ht="12.75">
      <c r="A64" s="1015" t="s">
        <v>278</v>
      </c>
      <c r="B64" s="1015"/>
      <c r="C64" s="613">
        <v>103418</v>
      </c>
      <c r="D64" s="613">
        <v>114171</v>
      </c>
      <c r="E64" s="798">
        <f t="shared" si="1"/>
        <v>217589</v>
      </c>
      <c r="F64" s="791"/>
      <c r="G64" s="787"/>
      <c r="H64" s="787"/>
      <c r="I64" s="787"/>
      <c r="J64" s="787"/>
      <c r="K64" s="787"/>
      <c r="L64" s="787"/>
      <c r="M64" s="787"/>
      <c r="N64" s="890"/>
      <c r="O64" s="792"/>
      <c r="P64" s="784"/>
    </row>
    <row r="65" spans="1:16" ht="12.75">
      <c r="A65" s="583"/>
      <c r="F65" s="805"/>
      <c r="G65" s="787"/>
      <c r="H65" s="787"/>
      <c r="I65" s="787"/>
      <c r="J65" s="787"/>
      <c r="K65" s="787"/>
      <c r="L65" s="856"/>
      <c r="M65" s="856"/>
      <c r="N65" s="792"/>
      <c r="O65" s="785"/>
      <c r="P65" s="800"/>
    </row>
    <row r="66" spans="1:16" s="581" customFormat="1" ht="15">
      <c r="A66" s="580" t="s">
        <v>279</v>
      </c>
      <c r="F66" s="791"/>
      <c r="G66" s="792"/>
      <c r="H66" s="792"/>
      <c r="I66" s="792"/>
      <c r="J66" s="792"/>
      <c r="K66" s="792"/>
      <c r="L66" s="857"/>
      <c r="M66" s="857"/>
      <c r="N66" s="787"/>
      <c r="O66" s="785"/>
      <c r="P66" s="891"/>
    </row>
    <row r="67" spans="1:16" ht="22.5">
      <c r="A67" s="1017"/>
      <c r="B67" s="1017"/>
      <c r="C67" s="595" t="s">
        <v>322</v>
      </c>
      <c r="D67" s="593" t="s">
        <v>323</v>
      </c>
      <c r="E67" s="804" t="s">
        <v>13</v>
      </c>
      <c r="F67" s="791"/>
      <c r="G67" s="787"/>
      <c r="H67" s="787"/>
      <c r="I67" s="787"/>
      <c r="J67" s="787"/>
      <c r="K67" s="787"/>
      <c r="L67" s="787"/>
      <c r="M67" s="787"/>
      <c r="N67" s="787"/>
      <c r="O67" s="785"/>
      <c r="P67" s="892"/>
    </row>
    <row r="68" spans="1:16" ht="12.75">
      <c r="A68" s="1017" t="s">
        <v>158</v>
      </c>
      <c r="B68" s="1017"/>
      <c r="C68" s="612"/>
      <c r="D68" s="612"/>
      <c r="E68" s="796">
        <f>SUM(C68:D68)</f>
        <v>0</v>
      </c>
      <c r="F68" s="791"/>
      <c r="G68" s="787"/>
      <c r="H68" s="787"/>
      <c r="I68" s="787"/>
      <c r="J68" s="787"/>
      <c r="K68" s="787"/>
      <c r="L68" s="787"/>
      <c r="M68" s="787"/>
      <c r="N68" s="787"/>
      <c r="O68" s="785"/>
      <c r="P68" s="800"/>
    </row>
    <row r="69" spans="1:16" ht="12.75">
      <c r="A69" s="1017" t="s">
        <v>159</v>
      </c>
      <c r="B69" s="1017"/>
      <c r="C69" s="612">
        <v>2</v>
      </c>
      <c r="D69" s="612">
        <v>5</v>
      </c>
      <c r="E69" s="796">
        <f>SUM(C69:D69)</f>
        <v>7</v>
      </c>
      <c r="F69" s="791"/>
      <c r="G69" s="787"/>
      <c r="H69" s="787"/>
      <c r="I69" s="787"/>
      <c r="J69" s="787"/>
      <c r="K69" s="787"/>
      <c r="L69" s="787"/>
      <c r="M69" s="787"/>
      <c r="N69" s="787"/>
      <c r="O69" s="785"/>
      <c r="P69" s="800"/>
    </row>
    <row r="70" spans="1:16" ht="12.75">
      <c r="A70" s="1017" t="s">
        <v>200</v>
      </c>
      <c r="B70" s="1017"/>
      <c r="C70" s="612"/>
      <c r="D70" s="612"/>
      <c r="E70" s="796">
        <f>SUM(C70:D70)</f>
        <v>0</v>
      </c>
      <c r="F70" s="791"/>
      <c r="G70" s="787"/>
      <c r="H70" s="787"/>
      <c r="I70" s="787"/>
      <c r="J70" s="787"/>
      <c r="K70" s="787"/>
      <c r="L70" s="787"/>
      <c r="M70" s="787"/>
      <c r="N70" s="787"/>
      <c r="O70" s="785"/>
      <c r="P70" s="800"/>
    </row>
    <row r="71" spans="1:16" ht="12.75">
      <c r="A71" s="1017" t="s">
        <v>201</v>
      </c>
      <c r="B71" s="1017"/>
      <c r="C71" s="612">
        <v>6</v>
      </c>
      <c r="D71" s="612">
        <v>11</v>
      </c>
      <c r="E71" s="796">
        <f>SUM(C71:D71)</f>
        <v>17</v>
      </c>
      <c r="F71" s="791"/>
      <c r="G71" s="787"/>
      <c r="H71" s="787"/>
      <c r="I71" s="787"/>
      <c r="J71" s="787"/>
      <c r="K71" s="787"/>
      <c r="L71" s="787"/>
      <c r="M71" s="787"/>
      <c r="N71" s="787"/>
      <c r="O71" s="785"/>
      <c r="P71" s="800"/>
    </row>
    <row r="72" spans="1:16" ht="12.75">
      <c r="A72" s="583"/>
      <c r="F72" s="786"/>
      <c r="G72" s="787"/>
      <c r="H72" s="787"/>
      <c r="I72" s="787"/>
      <c r="J72" s="787"/>
      <c r="K72" s="787"/>
      <c r="L72" s="856"/>
      <c r="M72" s="856"/>
      <c r="N72" s="856"/>
      <c r="O72" s="890"/>
      <c r="P72" s="800"/>
    </row>
    <row r="73" spans="1:17" s="597" customFormat="1" ht="15.75">
      <c r="A73" s="592" t="s">
        <v>280</v>
      </c>
      <c r="F73" s="783"/>
      <c r="G73" s="792"/>
      <c r="H73" s="792"/>
      <c r="I73" s="792"/>
      <c r="J73" s="792"/>
      <c r="K73" s="792"/>
      <c r="L73" s="858"/>
      <c r="M73" s="858"/>
      <c r="N73" s="858"/>
      <c r="O73" s="794"/>
      <c r="P73" s="765"/>
      <c r="Q73" s="765"/>
    </row>
    <row r="74" spans="1:17" s="597" customFormat="1" ht="15.75">
      <c r="A74" s="592"/>
      <c r="F74" s="783"/>
      <c r="G74" s="789"/>
      <c r="H74" s="789"/>
      <c r="I74" s="789"/>
      <c r="J74" s="789"/>
      <c r="K74" s="789"/>
      <c r="L74" s="858"/>
      <c r="M74" s="858"/>
      <c r="N74" s="858"/>
      <c r="O74" s="794"/>
      <c r="P74" s="765"/>
      <c r="Q74" s="765"/>
    </row>
    <row r="75" spans="1:15" s="581" customFormat="1" ht="15">
      <c r="A75" s="580" t="s">
        <v>281</v>
      </c>
      <c r="F75" s="782"/>
      <c r="G75" s="789"/>
      <c r="H75" s="789"/>
      <c r="I75" s="789"/>
      <c r="J75" s="789"/>
      <c r="K75" s="789"/>
      <c r="L75" s="853"/>
      <c r="M75" s="853"/>
      <c r="N75" s="853"/>
      <c r="O75" s="671"/>
    </row>
    <row r="76" spans="1:5" ht="12.75">
      <c r="A76" s="1017" t="s">
        <v>282</v>
      </c>
      <c r="B76" s="1017"/>
      <c r="C76" s="1017"/>
      <c r="D76" s="1029">
        <f>'TAB IV'!B32</f>
        <v>26281</v>
      </c>
      <c r="E76" s="1028"/>
    </row>
    <row r="77" spans="1:9" ht="12.75">
      <c r="A77" s="1017" t="s">
        <v>283</v>
      </c>
      <c r="B77" s="1017"/>
      <c r="C77" s="1017"/>
      <c r="D77" s="1028">
        <v>384</v>
      </c>
      <c r="E77" s="1028"/>
      <c r="I77" s="789"/>
    </row>
    <row r="78" spans="1:5" ht="12.75">
      <c r="A78" s="1017" t="s">
        <v>284</v>
      </c>
      <c r="B78" s="1017"/>
      <c r="C78" s="1017"/>
      <c r="D78" s="1027" t="s">
        <v>325</v>
      </c>
      <c r="E78" s="1027"/>
    </row>
    <row r="79" spans="1:5" ht="12.75">
      <c r="A79" s="1017" t="s">
        <v>285</v>
      </c>
      <c r="B79" s="1017"/>
      <c r="C79" s="1017"/>
      <c r="D79" s="1027" t="s">
        <v>324</v>
      </c>
      <c r="E79" s="1027"/>
    </row>
    <row r="80" spans="1:6" ht="12.75">
      <c r="A80" s="583"/>
      <c r="F80" s="783"/>
    </row>
    <row r="81" spans="1:15" s="581" customFormat="1" ht="15">
      <c r="A81" s="580" t="s">
        <v>286</v>
      </c>
      <c r="F81" s="782"/>
      <c r="G81" s="789"/>
      <c r="H81" s="789"/>
      <c r="I81" s="789"/>
      <c r="J81" s="789"/>
      <c r="K81" s="789"/>
      <c r="L81" s="853"/>
      <c r="M81" s="853"/>
      <c r="N81" s="853"/>
      <c r="O81" s="671"/>
    </row>
    <row r="82" spans="1:13" ht="12.75" customHeight="1">
      <c r="A82" s="1030" t="s">
        <v>287</v>
      </c>
      <c r="B82" s="1031"/>
      <c r="C82" s="1031"/>
      <c r="D82" s="1032"/>
      <c r="E82" s="404">
        <f>E83+E84</f>
        <v>226745</v>
      </c>
      <c r="F82" s="791"/>
      <c r="G82" s="787"/>
      <c r="H82" s="787"/>
      <c r="I82" s="787"/>
      <c r="J82" s="787"/>
      <c r="K82" s="787"/>
      <c r="L82" s="856"/>
      <c r="M82" s="856"/>
    </row>
    <row r="83" spans="1:13" ht="12.75">
      <c r="A83" s="1016" t="s">
        <v>235</v>
      </c>
      <c r="B83" s="1017" t="s">
        <v>288</v>
      </c>
      <c r="C83" s="1017"/>
      <c r="D83" s="1017"/>
      <c r="E83" s="404">
        <f>'TAB IV'!B50</f>
        <v>112935</v>
      </c>
      <c r="F83" s="791"/>
      <c r="G83" s="787"/>
      <c r="H83" s="787"/>
      <c r="I83" s="787"/>
      <c r="J83" s="787"/>
      <c r="K83" s="787"/>
      <c r="L83" s="856"/>
      <c r="M83" s="856"/>
    </row>
    <row r="84" spans="1:13" ht="12.75">
      <c r="A84" s="1016"/>
      <c r="B84" s="1017" t="s">
        <v>289</v>
      </c>
      <c r="C84" s="1017"/>
      <c r="D84" s="1017"/>
      <c r="E84" s="404">
        <f>'TAB IV'!C50</f>
        <v>113810</v>
      </c>
      <c r="F84" s="791"/>
      <c r="G84" s="787"/>
      <c r="H84" s="787"/>
      <c r="I84" s="787"/>
      <c r="J84" s="787"/>
      <c r="K84" s="787"/>
      <c r="L84" s="856"/>
      <c r="M84" s="856"/>
    </row>
    <row r="85" spans="1:13" ht="12.75" customHeight="1">
      <c r="A85" s="1017" t="s">
        <v>290</v>
      </c>
      <c r="B85" s="1017"/>
      <c r="C85" s="1017"/>
      <c r="D85" s="1017"/>
      <c r="E85" s="613">
        <v>1338</v>
      </c>
      <c r="F85" s="791"/>
      <c r="G85" s="787"/>
      <c r="H85" s="787"/>
      <c r="I85" s="787"/>
      <c r="J85" s="787"/>
      <c r="K85" s="787"/>
      <c r="L85" s="856"/>
      <c r="M85" s="856"/>
    </row>
    <row r="86" spans="1:13" ht="12.75">
      <c r="A86" s="1017" t="s">
        <v>291</v>
      </c>
      <c r="B86" s="1017"/>
      <c r="C86" s="1017"/>
      <c r="D86" s="1017"/>
      <c r="E86" s="613">
        <v>488</v>
      </c>
      <c r="F86" s="791"/>
      <c r="G86" s="787"/>
      <c r="H86" s="787"/>
      <c r="I86" s="787"/>
      <c r="J86" s="787"/>
      <c r="K86" s="787"/>
      <c r="L86" s="856"/>
      <c r="M86" s="856"/>
    </row>
    <row r="87" spans="1:13" ht="12.75">
      <c r="A87" s="1025" t="s">
        <v>292</v>
      </c>
      <c r="B87" s="1025"/>
      <c r="C87" s="1017" t="s">
        <v>293</v>
      </c>
      <c r="D87" s="1017"/>
      <c r="E87" s="613">
        <v>210</v>
      </c>
      <c r="F87" s="791"/>
      <c r="G87" s="787"/>
      <c r="H87" s="787"/>
      <c r="I87" s="787"/>
      <c r="J87" s="787"/>
      <c r="K87" s="787"/>
      <c r="L87" s="856"/>
      <c r="M87" s="856"/>
    </row>
    <row r="88" spans="1:13" ht="12.75">
      <c r="A88" s="1025"/>
      <c r="B88" s="1025"/>
      <c r="C88" s="1017" t="s">
        <v>294</v>
      </c>
      <c r="D88" s="1017"/>
      <c r="E88" s="613">
        <v>260</v>
      </c>
      <c r="F88" s="791"/>
      <c r="G88" s="787"/>
      <c r="H88" s="787"/>
      <c r="I88" s="787"/>
      <c r="J88" s="787"/>
      <c r="K88" s="787"/>
      <c r="L88" s="856"/>
      <c r="M88" s="856"/>
    </row>
    <row r="89" spans="1:13" ht="12.75">
      <c r="A89" s="1025"/>
      <c r="B89" s="1025"/>
      <c r="C89" s="1017" t="s">
        <v>295</v>
      </c>
      <c r="D89" s="1017"/>
      <c r="E89" s="613">
        <v>18</v>
      </c>
      <c r="F89" s="791"/>
      <c r="G89" s="787"/>
      <c r="H89" s="787"/>
      <c r="I89" s="787"/>
      <c r="J89" s="787"/>
      <c r="K89" s="787"/>
      <c r="L89" s="856"/>
      <c r="M89" s="856"/>
    </row>
    <row r="90" spans="1:13" ht="12.75">
      <c r="A90" s="1017" t="s">
        <v>296</v>
      </c>
      <c r="B90" s="1017"/>
      <c r="C90" s="1017"/>
      <c r="D90" s="1017"/>
      <c r="E90" s="878">
        <v>850</v>
      </c>
      <c r="F90" s="791"/>
      <c r="G90" s="787"/>
      <c r="H90" s="787"/>
      <c r="I90" s="787"/>
      <c r="J90" s="787"/>
      <c r="K90" s="787"/>
      <c r="L90" s="856"/>
      <c r="M90" s="856"/>
    </row>
    <row r="91" spans="1:13" ht="12.75">
      <c r="A91" s="1025" t="s">
        <v>292</v>
      </c>
      <c r="B91" s="1025"/>
      <c r="C91" s="1017" t="s">
        <v>293</v>
      </c>
      <c r="D91" s="1017"/>
      <c r="E91" s="613">
        <v>398</v>
      </c>
      <c r="F91" s="791"/>
      <c r="G91" s="787"/>
      <c r="H91" s="787"/>
      <c r="I91" s="787"/>
      <c r="J91" s="787"/>
      <c r="K91" s="787"/>
      <c r="L91" s="856"/>
      <c r="M91" s="856"/>
    </row>
    <row r="92" spans="1:17" ht="12.75">
      <c r="A92" s="1025"/>
      <c r="B92" s="1025"/>
      <c r="C92" s="1017" t="s">
        <v>294</v>
      </c>
      <c r="D92" s="1017"/>
      <c r="E92" s="613">
        <v>437</v>
      </c>
      <c r="F92" s="791"/>
      <c r="G92" s="787"/>
      <c r="H92" s="787"/>
      <c r="I92" s="787"/>
      <c r="J92" s="787"/>
      <c r="K92" s="787"/>
      <c r="L92" s="856"/>
      <c r="M92" s="856"/>
      <c r="P92" s="800"/>
      <c r="Q92" s="800"/>
    </row>
    <row r="93" spans="1:17" ht="12.75">
      <c r="A93" s="1025"/>
      <c r="B93" s="1025"/>
      <c r="C93" s="1017" t="s">
        <v>295</v>
      </c>
      <c r="D93" s="1017"/>
      <c r="E93" s="613">
        <v>15</v>
      </c>
      <c r="F93" s="791"/>
      <c r="G93" s="787"/>
      <c r="H93" s="787"/>
      <c r="I93" s="787"/>
      <c r="J93" s="787"/>
      <c r="K93" s="787"/>
      <c r="L93" s="856"/>
      <c r="M93" s="856"/>
      <c r="P93" s="800"/>
      <c r="Q93" s="1049"/>
    </row>
    <row r="94" spans="1:17" ht="12.75">
      <c r="A94" s="1033" t="s">
        <v>321</v>
      </c>
      <c r="B94" s="1033"/>
      <c r="C94" s="1033"/>
      <c r="D94" s="1033"/>
      <c r="E94" s="613">
        <v>458</v>
      </c>
      <c r="F94" s="791"/>
      <c r="G94" s="787"/>
      <c r="H94" s="787"/>
      <c r="I94" s="787"/>
      <c r="J94" s="787"/>
      <c r="K94" s="787"/>
      <c r="L94" s="856"/>
      <c r="M94" s="856"/>
      <c r="P94" s="800"/>
      <c r="Q94" s="1049"/>
    </row>
    <row r="95" spans="1:17" ht="12.75">
      <c r="A95" s="1017" t="s">
        <v>297</v>
      </c>
      <c r="B95" s="1017"/>
      <c r="C95" s="1017"/>
      <c r="D95" s="1017"/>
      <c r="E95" s="613">
        <v>123</v>
      </c>
      <c r="F95" s="791"/>
      <c r="G95" s="787"/>
      <c r="H95" s="787"/>
      <c r="I95" s="787"/>
      <c r="J95" s="787"/>
      <c r="K95" s="787"/>
      <c r="L95" s="856"/>
      <c r="M95" s="856"/>
      <c r="P95" s="93"/>
      <c r="Q95" s="801"/>
    </row>
    <row r="96" spans="1:17" ht="12.75">
      <c r="A96" s="1026" t="s">
        <v>292</v>
      </c>
      <c r="B96" s="1026"/>
      <c r="C96" s="1017" t="s">
        <v>293</v>
      </c>
      <c r="D96" s="1017"/>
      <c r="E96" s="613">
        <v>33</v>
      </c>
      <c r="F96" s="791"/>
      <c r="G96" s="787"/>
      <c r="H96" s="787"/>
      <c r="I96" s="787"/>
      <c r="J96" s="787"/>
      <c r="K96" s="787"/>
      <c r="L96" s="856"/>
      <c r="M96" s="856"/>
      <c r="P96" s="93"/>
      <c r="Q96" s="802"/>
    </row>
    <row r="97" spans="1:17" ht="12.75">
      <c r="A97" s="1026"/>
      <c r="B97" s="1026"/>
      <c r="C97" s="1017" t="s">
        <v>294</v>
      </c>
      <c r="D97" s="1017"/>
      <c r="E97" s="613">
        <v>90</v>
      </c>
      <c r="F97" s="791"/>
      <c r="G97" s="787"/>
      <c r="H97" s="787"/>
      <c r="I97" s="787"/>
      <c r="J97" s="787"/>
      <c r="K97" s="787"/>
      <c r="L97" s="856"/>
      <c r="M97" s="856"/>
      <c r="P97" s="93"/>
      <c r="Q97" s="802"/>
    </row>
    <row r="98" spans="1:17" ht="12.75">
      <c r="A98" s="1026"/>
      <c r="B98" s="1026"/>
      <c r="C98" s="1017" t="s">
        <v>295</v>
      </c>
      <c r="D98" s="1017"/>
      <c r="E98" s="613"/>
      <c r="F98" s="791"/>
      <c r="G98" s="787"/>
      <c r="H98" s="787"/>
      <c r="I98" s="787"/>
      <c r="J98" s="787"/>
      <c r="K98" s="787"/>
      <c r="L98" s="856"/>
      <c r="M98" s="856"/>
      <c r="P98" s="93"/>
      <c r="Q98" s="802"/>
    </row>
    <row r="99" spans="1:17" ht="12.75">
      <c r="A99" s="1017" t="s">
        <v>298</v>
      </c>
      <c r="B99" s="1017"/>
      <c r="C99" s="1017"/>
      <c r="D99" s="1017"/>
      <c r="E99" s="613">
        <v>369</v>
      </c>
      <c r="F99" s="791"/>
      <c r="G99" s="787"/>
      <c r="H99" s="787"/>
      <c r="I99" s="787"/>
      <c r="J99" s="787"/>
      <c r="K99" s="787"/>
      <c r="L99" s="856"/>
      <c r="M99" s="856"/>
      <c r="P99" s="93"/>
      <c r="Q99" s="802"/>
    </row>
    <row r="100" spans="1:17" ht="12.75">
      <c r="A100" s="1026" t="s">
        <v>292</v>
      </c>
      <c r="B100" s="1026"/>
      <c r="C100" s="1017" t="s">
        <v>293</v>
      </c>
      <c r="D100" s="1017"/>
      <c r="E100" s="613">
        <v>264</v>
      </c>
      <c r="F100" s="791"/>
      <c r="G100" s="787"/>
      <c r="H100" s="787"/>
      <c r="I100" s="787"/>
      <c r="J100" s="787"/>
      <c r="K100" s="787"/>
      <c r="L100" s="856"/>
      <c r="M100" s="856"/>
      <c r="P100" s="93"/>
      <c r="Q100" s="802"/>
    </row>
    <row r="101" spans="1:17" ht="12.75">
      <c r="A101" s="1026"/>
      <c r="B101" s="1026"/>
      <c r="C101" s="1017" t="s">
        <v>294</v>
      </c>
      <c r="D101" s="1017"/>
      <c r="E101" s="613">
        <v>77</v>
      </c>
      <c r="F101" s="791"/>
      <c r="G101" s="787"/>
      <c r="H101" s="787"/>
      <c r="I101" s="787"/>
      <c r="J101" s="787"/>
      <c r="K101" s="787"/>
      <c r="L101" s="856"/>
      <c r="M101" s="856"/>
      <c r="P101" s="93"/>
      <c r="Q101" s="802"/>
    </row>
    <row r="102" spans="1:17" ht="12.75">
      <c r="A102" s="1026"/>
      <c r="B102" s="1026"/>
      <c r="C102" s="1017" t="s">
        <v>295</v>
      </c>
      <c r="D102" s="1017"/>
      <c r="E102" s="613">
        <v>28</v>
      </c>
      <c r="F102" s="791"/>
      <c r="G102" s="787"/>
      <c r="H102" s="787"/>
      <c r="I102" s="787"/>
      <c r="J102" s="787"/>
      <c r="K102" s="787"/>
      <c r="L102" s="856"/>
      <c r="M102" s="856"/>
      <c r="P102" s="93"/>
      <c r="Q102" s="801"/>
    </row>
    <row r="103" spans="1:17" ht="12.75">
      <c r="A103" s="598"/>
      <c r="B103" s="599"/>
      <c r="C103" s="599"/>
      <c r="D103" s="599"/>
      <c r="E103" s="588"/>
      <c r="L103" s="856"/>
      <c r="P103" s="800"/>
      <c r="Q103" s="803"/>
    </row>
    <row r="104" spans="1:17" ht="32.25" customHeight="1">
      <c r="A104" s="1039" t="s">
        <v>299</v>
      </c>
      <c r="B104" s="1039"/>
      <c r="C104" s="1039"/>
      <c r="D104" s="1039"/>
      <c r="E104" s="1039"/>
      <c r="P104" s="800"/>
      <c r="Q104" s="800"/>
    </row>
    <row r="105" spans="1:6" ht="12.75">
      <c r="A105" s="583"/>
      <c r="F105" s="783"/>
    </row>
    <row r="106" spans="1:15" s="601" customFormat="1" ht="12.75" customHeight="1">
      <c r="A106" s="600" t="s">
        <v>300</v>
      </c>
      <c r="E106" s="851"/>
      <c r="F106" s="785"/>
      <c r="G106" s="789"/>
      <c r="H106" s="792"/>
      <c r="I106" s="792"/>
      <c r="J106" s="792"/>
      <c r="K106" s="789"/>
      <c r="L106" s="789"/>
      <c r="M106" s="789"/>
      <c r="N106" s="859"/>
      <c r="O106" s="793"/>
    </row>
    <row r="107" spans="1:15" ht="12.75">
      <c r="A107" s="1017" t="s">
        <v>301</v>
      </c>
      <c r="B107" s="1017"/>
      <c r="C107" s="1017"/>
      <c r="D107" s="1035">
        <f>SUM(D108:E111)</f>
        <v>406199</v>
      </c>
      <c r="E107" s="1035"/>
      <c r="F107" s="791"/>
      <c r="G107" s="787"/>
      <c r="H107" s="787"/>
      <c r="I107" s="787"/>
      <c r="J107" s="787"/>
      <c r="K107" s="787"/>
      <c r="L107" s="787"/>
      <c r="M107" s="787"/>
      <c r="N107" s="787"/>
      <c r="O107" s="782"/>
    </row>
    <row r="108" spans="1:15" ht="12.75">
      <c r="A108" s="1042" t="s">
        <v>320</v>
      </c>
      <c r="B108" s="1036" t="s">
        <v>302</v>
      </c>
      <c r="C108" s="1036"/>
      <c r="D108" s="1034"/>
      <c r="E108" s="1034"/>
      <c r="F108" s="791"/>
      <c r="G108" s="787"/>
      <c r="H108" s="787"/>
      <c r="I108" s="787"/>
      <c r="J108" s="787"/>
      <c r="K108" s="787"/>
      <c r="L108" s="787"/>
      <c r="M108" s="787"/>
      <c r="N108" s="787"/>
      <c r="O108" s="782"/>
    </row>
    <row r="109" spans="1:15" ht="12.75">
      <c r="A109" s="1043"/>
      <c r="B109" s="1036" t="s">
        <v>303</v>
      </c>
      <c r="C109" s="1036"/>
      <c r="D109" s="1034">
        <v>272020</v>
      </c>
      <c r="E109" s="1034"/>
      <c r="F109" s="791"/>
      <c r="G109" s="787"/>
      <c r="H109" s="787"/>
      <c r="I109" s="787"/>
      <c r="J109" s="787"/>
      <c r="K109" s="787"/>
      <c r="L109" s="787"/>
      <c r="M109" s="787"/>
      <c r="N109" s="787"/>
      <c r="O109" s="782"/>
    </row>
    <row r="110" spans="1:15" ht="12.75">
      <c r="A110" s="1043"/>
      <c r="B110" s="1036" t="s">
        <v>304</v>
      </c>
      <c r="C110" s="1036"/>
      <c r="D110" s="1034">
        <v>60610</v>
      </c>
      <c r="E110" s="1034"/>
      <c r="F110" s="791"/>
      <c r="G110" s="787"/>
      <c r="H110" s="787"/>
      <c r="I110" s="787"/>
      <c r="J110" s="787"/>
      <c r="K110" s="787"/>
      <c r="L110" s="787"/>
      <c r="M110" s="787"/>
      <c r="N110" s="787"/>
      <c r="O110" s="782"/>
    </row>
    <row r="111" spans="1:15" ht="12.75">
      <c r="A111" s="1043"/>
      <c r="B111" s="1036" t="s">
        <v>305</v>
      </c>
      <c r="C111" s="1036"/>
      <c r="D111" s="1034">
        <v>73569</v>
      </c>
      <c r="E111" s="1034"/>
      <c r="G111" s="787"/>
      <c r="H111" s="787"/>
      <c r="I111" s="787"/>
      <c r="J111" s="787"/>
      <c r="K111" s="787"/>
      <c r="L111" s="787"/>
      <c r="M111" s="787"/>
      <c r="N111" s="787"/>
      <c r="O111" s="782"/>
    </row>
    <row r="112" ht="12.75">
      <c r="A112" s="602" t="s">
        <v>316</v>
      </c>
    </row>
    <row r="113" ht="12.75">
      <c r="E113" s="604" t="s">
        <v>319</v>
      </c>
    </row>
    <row r="114" ht="12.75">
      <c r="A114" s="583" t="s">
        <v>318</v>
      </c>
    </row>
    <row r="115" spans="2:4" ht="12.75">
      <c r="B115" s="604" t="s">
        <v>306</v>
      </c>
      <c r="D115" s="604" t="s">
        <v>317</v>
      </c>
    </row>
    <row r="116" spans="1:21" ht="12.75">
      <c r="A116" s="583"/>
      <c r="F116" s="786"/>
      <c r="G116" s="787"/>
      <c r="H116" s="787"/>
      <c r="I116" s="787"/>
      <c r="J116" s="787"/>
      <c r="K116" s="787"/>
      <c r="L116" s="856"/>
      <c r="M116" s="856"/>
      <c r="N116" s="856"/>
      <c r="O116" s="890"/>
      <c r="P116" s="800"/>
      <c r="Q116" s="800"/>
      <c r="R116" s="800"/>
      <c r="S116" s="800"/>
      <c r="T116" s="800"/>
      <c r="U116" s="800"/>
    </row>
    <row r="117" spans="1:21" s="601" customFormat="1" ht="12.75">
      <c r="A117" s="600" t="s">
        <v>307</v>
      </c>
      <c r="E117" s="851"/>
      <c r="F117" s="785"/>
      <c r="G117" s="893"/>
      <c r="H117" s="792"/>
      <c r="I117" s="792"/>
      <c r="J117" s="792"/>
      <c r="K117" s="792"/>
      <c r="L117" s="893"/>
      <c r="M117" s="893"/>
      <c r="N117" s="893"/>
      <c r="O117" s="894"/>
      <c r="P117" s="892"/>
      <c r="Q117" s="892"/>
      <c r="R117" s="892"/>
      <c r="S117" s="892"/>
      <c r="T117" s="892"/>
      <c r="U117" s="892"/>
    </row>
    <row r="118" spans="1:21" ht="12.75">
      <c r="A118" s="1017"/>
      <c r="B118" s="1017"/>
      <c r="C118" s="605" t="s">
        <v>308</v>
      </c>
      <c r="D118" s="1027" t="s">
        <v>309</v>
      </c>
      <c r="E118" s="1027"/>
      <c r="F118" s="785"/>
      <c r="G118" s="787"/>
      <c r="H118" s="787"/>
      <c r="I118" s="787"/>
      <c r="J118" s="787"/>
      <c r="K118" s="787"/>
      <c r="L118" s="787"/>
      <c r="M118" s="787"/>
      <c r="N118" s="787"/>
      <c r="O118" s="785"/>
      <c r="P118" s="785"/>
      <c r="Q118" s="785"/>
      <c r="R118" s="785"/>
      <c r="S118" s="785"/>
      <c r="T118" s="785"/>
      <c r="U118" s="785"/>
    </row>
    <row r="119" spans="1:21" ht="12.75">
      <c r="A119" s="1017" t="s">
        <v>310</v>
      </c>
      <c r="B119" s="1017"/>
      <c r="C119" s="615">
        <v>444</v>
      </c>
      <c r="D119" s="1034">
        <v>1685</v>
      </c>
      <c r="E119" s="1034"/>
      <c r="F119" s="785"/>
      <c r="G119" s="787"/>
      <c r="H119" s="787"/>
      <c r="I119" s="787"/>
      <c r="J119" s="787"/>
      <c r="K119" s="787"/>
      <c r="L119" s="787"/>
      <c r="M119" s="787"/>
      <c r="N119" s="787"/>
      <c r="O119" s="785"/>
      <c r="P119" s="785"/>
      <c r="Q119" s="785"/>
      <c r="R119" s="785"/>
      <c r="S119" s="785"/>
      <c r="T119" s="785"/>
      <c r="U119" s="785"/>
    </row>
    <row r="120" spans="1:21" ht="12.75">
      <c r="A120" s="1017" t="s">
        <v>311</v>
      </c>
      <c r="B120" s="1017"/>
      <c r="C120" s="615">
        <v>46</v>
      </c>
      <c r="D120" s="1034">
        <v>310</v>
      </c>
      <c r="E120" s="1034"/>
      <c r="F120" s="785"/>
      <c r="G120" s="787"/>
      <c r="H120" s="787"/>
      <c r="I120" s="787"/>
      <c r="J120" s="787"/>
      <c r="K120" s="787"/>
      <c r="L120" s="787"/>
      <c r="M120" s="787"/>
      <c r="N120" s="787"/>
      <c r="O120" s="785"/>
      <c r="P120" s="785"/>
      <c r="Q120" s="785"/>
      <c r="R120" s="785"/>
      <c r="S120" s="785"/>
      <c r="T120" s="785"/>
      <c r="U120" s="785"/>
    </row>
    <row r="121" spans="1:21" ht="12.75">
      <c r="A121" s="583"/>
      <c r="F121" s="785"/>
      <c r="G121" s="787"/>
      <c r="H121" s="787"/>
      <c r="I121" s="787"/>
      <c r="J121" s="787"/>
      <c r="K121" s="787"/>
      <c r="L121" s="787"/>
      <c r="M121" s="787"/>
      <c r="N121" s="787"/>
      <c r="O121" s="785"/>
      <c r="P121" s="785"/>
      <c r="Q121" s="785"/>
      <c r="R121" s="785"/>
      <c r="S121" s="785"/>
      <c r="T121" s="800"/>
      <c r="U121" s="800"/>
    </row>
    <row r="122" spans="1:21" ht="12.75">
      <c r="A122" s="583"/>
      <c r="F122" s="785"/>
      <c r="G122" s="787"/>
      <c r="H122" s="787"/>
      <c r="I122" s="787"/>
      <c r="J122" s="787"/>
      <c r="K122" s="787"/>
      <c r="L122" s="856"/>
      <c r="M122" s="856"/>
      <c r="N122" s="856"/>
      <c r="O122" s="890"/>
      <c r="P122" s="800"/>
      <c r="Q122" s="800"/>
      <c r="R122" s="800"/>
      <c r="S122" s="800"/>
      <c r="T122" s="800"/>
      <c r="U122" s="800"/>
    </row>
    <row r="123" spans="1:21" s="601" customFormat="1" ht="12.75">
      <c r="A123" s="600" t="s">
        <v>312</v>
      </c>
      <c r="F123" s="785"/>
      <c r="G123" s="787"/>
      <c r="H123" s="787"/>
      <c r="I123" s="787"/>
      <c r="J123" s="792"/>
      <c r="K123" s="787"/>
      <c r="L123" s="893"/>
      <c r="M123" s="893"/>
      <c r="N123" s="893"/>
      <c r="O123" s="894"/>
      <c r="P123" s="892"/>
      <c r="Q123" s="892"/>
      <c r="R123" s="892"/>
      <c r="S123" s="892"/>
      <c r="T123" s="892"/>
      <c r="U123" s="892"/>
    </row>
    <row r="124" spans="1:5" ht="12.75">
      <c r="A124" s="1027" t="s">
        <v>313</v>
      </c>
      <c r="B124" s="1027"/>
      <c r="C124" s="1027"/>
      <c r="D124" s="1044">
        <f>'TAB IV'!B14+'TAB IV'!C14</f>
        <v>2018</v>
      </c>
      <c r="E124" s="1045"/>
    </row>
    <row r="125" ht="12.75">
      <c r="A125" s="583"/>
    </row>
    <row r="126" ht="12.75">
      <c r="A126" s="583"/>
    </row>
    <row r="127" spans="1:9" ht="12.75">
      <c r="A127" s="600" t="s">
        <v>315</v>
      </c>
      <c r="I127" s="789"/>
    </row>
    <row r="128" spans="1:5" ht="12.75">
      <c r="A128" s="1050" t="s">
        <v>314</v>
      </c>
      <c r="B128" s="1051"/>
      <c r="C128" s="1052"/>
      <c r="D128" s="1037">
        <f>'TAB II.'!J17+'TAB II.'!J19+'TAB II.'!E54+'TAB II.'!K51</f>
        <v>19139814</v>
      </c>
      <c r="E128" s="1038"/>
    </row>
    <row r="131" ht="12.75">
      <c r="A131" s="606"/>
    </row>
  </sheetData>
  <sheetProtection/>
  <mergeCells count="115">
    <mergeCell ref="Q93:Q94"/>
    <mergeCell ref="A128:C128"/>
    <mergeCell ref="A53:C53"/>
    <mergeCell ref="A52:C52"/>
    <mergeCell ref="B18:C18"/>
    <mergeCell ref="A17:C17"/>
    <mergeCell ref="B44:C44"/>
    <mergeCell ref="B43:C43"/>
    <mergeCell ref="B42:C42"/>
    <mergeCell ref="A120:B120"/>
    <mergeCell ref="A119:B119"/>
    <mergeCell ref="D25:E25"/>
    <mergeCell ref="A25:C25"/>
    <mergeCell ref="A24:C24"/>
    <mergeCell ref="D19:E19"/>
    <mergeCell ref="D20:E20"/>
    <mergeCell ref="D21:E21"/>
    <mergeCell ref="A21:C21"/>
    <mergeCell ref="B20:C20"/>
    <mergeCell ref="B19:C19"/>
    <mergeCell ref="D24:E24"/>
    <mergeCell ref="D17:E17"/>
    <mergeCell ref="D18:E18"/>
    <mergeCell ref="D4:E4"/>
    <mergeCell ref="D3:E3"/>
    <mergeCell ref="D2:E2"/>
    <mergeCell ref="A6:C6"/>
    <mergeCell ref="A5:C5"/>
    <mergeCell ref="B4:C4"/>
    <mergeCell ref="B3:C3"/>
    <mergeCell ref="A2:C2"/>
    <mergeCell ref="D124:E124"/>
    <mergeCell ref="A124:C124"/>
    <mergeCell ref="D118:E118"/>
    <mergeCell ref="D119:E119"/>
    <mergeCell ref="D120:E120"/>
    <mergeCell ref="D128:E128"/>
    <mergeCell ref="A104:E104"/>
    <mergeCell ref="D6:E6"/>
    <mergeCell ref="D5:E5"/>
    <mergeCell ref="D12:E12"/>
    <mergeCell ref="D13:E13"/>
    <mergeCell ref="D14:E14"/>
    <mergeCell ref="A14:C14"/>
    <mergeCell ref="A118:B118"/>
    <mergeCell ref="A108:A111"/>
    <mergeCell ref="D111:E111"/>
    <mergeCell ref="D110:E110"/>
    <mergeCell ref="D109:E109"/>
    <mergeCell ref="D108:E108"/>
    <mergeCell ref="D107:E107"/>
    <mergeCell ref="B111:C111"/>
    <mergeCell ref="B110:C110"/>
    <mergeCell ref="B109:C109"/>
    <mergeCell ref="B108:C108"/>
    <mergeCell ref="A107:C107"/>
    <mergeCell ref="B84:D84"/>
    <mergeCell ref="B83:D83"/>
    <mergeCell ref="A87:B89"/>
    <mergeCell ref="A90:D90"/>
    <mergeCell ref="C89:D89"/>
    <mergeCell ref="C87:D87"/>
    <mergeCell ref="A96:B98"/>
    <mergeCell ref="A91:B93"/>
    <mergeCell ref="C92:D92"/>
    <mergeCell ref="C91:D91"/>
    <mergeCell ref="A86:D86"/>
    <mergeCell ref="A85:D85"/>
    <mergeCell ref="A79:C79"/>
    <mergeCell ref="A78:C78"/>
    <mergeCell ref="A77:C77"/>
    <mergeCell ref="A76:C76"/>
    <mergeCell ref="C98:D98"/>
    <mergeCell ref="C97:D97"/>
    <mergeCell ref="C96:D96"/>
    <mergeCell ref="A95:D95"/>
    <mergeCell ref="A94:D94"/>
    <mergeCell ref="C93:D93"/>
    <mergeCell ref="C102:D102"/>
    <mergeCell ref="C101:D101"/>
    <mergeCell ref="C100:D100"/>
    <mergeCell ref="A99:D99"/>
    <mergeCell ref="A71:B71"/>
    <mergeCell ref="D79:E79"/>
    <mergeCell ref="D78:E78"/>
    <mergeCell ref="D77:E77"/>
    <mergeCell ref="D76:E76"/>
    <mergeCell ref="A82:D82"/>
    <mergeCell ref="A3:A4"/>
    <mergeCell ref="A18:A20"/>
    <mergeCell ref="A13:C13"/>
    <mergeCell ref="A38:C38"/>
    <mergeCell ref="A37:C37"/>
    <mergeCell ref="A100:B102"/>
    <mergeCell ref="A70:B70"/>
    <mergeCell ref="A69:B69"/>
    <mergeCell ref="A68:B68"/>
    <mergeCell ref="A67:B67"/>
    <mergeCell ref="A62:A63"/>
    <mergeCell ref="B41:C41"/>
    <mergeCell ref="A57:B57"/>
    <mergeCell ref="A58:B58"/>
    <mergeCell ref="A59:A60"/>
    <mergeCell ref="A61:B61"/>
    <mergeCell ref="A54:C54"/>
    <mergeCell ref="A64:B64"/>
    <mergeCell ref="A83:A84"/>
    <mergeCell ref="C88:D88"/>
    <mergeCell ref="A39:A44"/>
    <mergeCell ref="A12:C12"/>
    <mergeCell ref="B28:E28"/>
    <mergeCell ref="B40:C40"/>
    <mergeCell ref="B39:C39"/>
    <mergeCell ref="A31:A33"/>
    <mergeCell ref="A28:A29"/>
  </mergeCells>
  <hyperlinks>
    <hyperlink ref="A94" location="_edn1" display="_edn1"/>
    <hyperlink ref="A108" location="_edn2" display="_edn2"/>
    <hyperlink ref="A131" location="_ednref1" display="_ednref1"/>
  </hyperlinks>
  <printOptions/>
  <pageMargins left="0" right="0" top="0.7480314960629921" bottom="0.7480314960629921" header="0.31496062992125984" footer="0.31496062992125984"/>
  <pageSetup horizontalDpi="600" verticalDpi="600" orientation="portrait" paperSize="9" scale="97" r:id="rId1"/>
  <rowBreaks count="2" manualBreakCount="2">
    <brk id="48" max="4" man="1"/>
    <brk id="72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135"/>
  <sheetViews>
    <sheetView workbookViewId="0" topLeftCell="A29">
      <selection activeCell="M126" sqref="M126"/>
    </sheetView>
  </sheetViews>
  <sheetFormatPr defaultColWidth="9.00390625" defaultRowHeight="12.75"/>
  <cols>
    <col min="1" max="1" width="8.75390625" style="478" customWidth="1"/>
    <col min="2" max="2" width="18.875" style="478" customWidth="1"/>
    <col min="3" max="3" width="17.625" style="478" customWidth="1"/>
    <col min="4" max="4" width="9.125" style="478" customWidth="1"/>
    <col min="5" max="5" width="9.875" style="478" customWidth="1"/>
    <col min="6" max="6" width="13.375" style="386" bestFit="1" customWidth="1"/>
    <col min="7" max="7" width="9.125" style="386" customWidth="1"/>
    <col min="8" max="8" width="9.125" style="403" customWidth="1"/>
    <col min="9" max="9" width="11.375" style="386" customWidth="1"/>
    <col min="10" max="10" width="6.00390625" style="386" customWidth="1"/>
    <col min="11" max="11" width="8.25390625" style="386" customWidth="1"/>
    <col min="12" max="12" width="6.625" style="387" bestFit="1" customWidth="1"/>
    <col min="13" max="13" width="6.625" style="478" customWidth="1"/>
    <col min="14" max="16384" width="9.125" style="478" customWidth="1"/>
  </cols>
  <sheetData>
    <row r="1" spans="1:6" ht="13.5" thickBot="1">
      <c r="A1" s="1101" t="s">
        <v>162</v>
      </c>
      <c r="B1" s="1101"/>
      <c r="C1" s="1101"/>
      <c r="D1" s="1101"/>
      <c r="E1" s="477"/>
      <c r="F1" s="579">
        <v>2016</v>
      </c>
    </row>
    <row r="2" spans="1:5" ht="12.75">
      <c r="A2" s="1104"/>
      <c r="B2" s="1106"/>
      <c r="C2" s="479" t="s">
        <v>107</v>
      </c>
      <c r="D2" s="1158" t="s">
        <v>108</v>
      </c>
      <c r="E2" s="1159"/>
    </row>
    <row r="3" spans="1:5" ht="13.5" thickBot="1">
      <c r="A3" s="1092" t="s">
        <v>105</v>
      </c>
      <c r="B3" s="1094"/>
      <c r="C3" s="480" t="s">
        <v>161</v>
      </c>
      <c r="D3" s="1114">
        <v>2</v>
      </c>
      <c r="E3" s="1115"/>
    </row>
    <row r="4" spans="1:5" ht="19.5" customHeight="1">
      <c r="A4" s="1083" t="s">
        <v>198</v>
      </c>
      <c r="B4" s="1085"/>
      <c r="C4" s="481">
        <v>805</v>
      </c>
      <c r="D4" s="1116">
        <f>MSMT_novy!D3</f>
        <v>1</v>
      </c>
      <c r="E4" s="1117"/>
    </row>
    <row r="5" spans="1:5" ht="19.5" customHeight="1" thickBot="1">
      <c r="A5" s="1072" t="s">
        <v>199</v>
      </c>
      <c r="B5" s="1074"/>
      <c r="C5" s="482">
        <v>804</v>
      </c>
      <c r="D5" s="1118">
        <f>MSMT_novy!D4</f>
        <v>7</v>
      </c>
      <c r="E5" s="1119"/>
    </row>
    <row r="8" spans="1:6" ht="13.5" thickBot="1">
      <c r="A8" s="1101" t="s">
        <v>163</v>
      </c>
      <c r="B8" s="1101"/>
      <c r="C8" s="1101"/>
      <c r="D8" s="1101"/>
      <c r="F8" s="483" t="s">
        <v>120</v>
      </c>
    </row>
    <row r="9" spans="1:13" ht="24" customHeight="1">
      <c r="A9" s="1131"/>
      <c r="B9" s="1132"/>
      <c r="C9" s="1133"/>
      <c r="D9" s="484" t="s">
        <v>102</v>
      </c>
      <c r="E9" s="485" t="s">
        <v>103</v>
      </c>
      <c r="F9" s="486" t="s">
        <v>104</v>
      </c>
      <c r="I9" s="487"/>
      <c r="J9" s="487"/>
      <c r="K9" s="487"/>
      <c r="L9" s="487"/>
      <c r="M9" s="487"/>
    </row>
    <row r="10" spans="1:13" ht="13.5" customHeight="1" thickBot="1">
      <c r="A10" s="1092" t="s">
        <v>105</v>
      </c>
      <c r="B10" s="1093"/>
      <c r="C10" s="1115"/>
      <c r="D10" s="480" t="s">
        <v>161</v>
      </c>
      <c r="E10" s="488">
        <v>2</v>
      </c>
      <c r="F10" s="489">
        <v>3</v>
      </c>
      <c r="I10" s="490"/>
      <c r="J10" s="490"/>
      <c r="K10" s="490"/>
      <c r="L10" s="490"/>
      <c r="M10" s="487"/>
    </row>
    <row r="11" spans="1:13" ht="19.5" customHeight="1">
      <c r="A11" s="1083" t="s">
        <v>164</v>
      </c>
      <c r="B11" s="1084"/>
      <c r="C11" s="1143"/>
      <c r="D11" s="481">
        <v>101</v>
      </c>
      <c r="E11" s="491">
        <f>'TAB III'!G35+'TAB III'!N27+'TAB III'!K61+'TAB III'!H81</f>
        <v>702910</v>
      </c>
      <c r="F11" s="492">
        <f>'TAB III'!C35+'TAB III'!D35+'TAB III'!L27+'TAB III'!I61+'TAB III'!D81</f>
        <v>11675</v>
      </c>
      <c r="H11" s="493"/>
      <c r="I11" s="493"/>
      <c r="J11" s="493"/>
      <c r="K11" s="490"/>
      <c r="L11" s="490"/>
      <c r="M11" s="487"/>
    </row>
    <row r="12" spans="1:13" ht="19.5" customHeight="1">
      <c r="A12" s="1071" t="s">
        <v>76</v>
      </c>
      <c r="B12" s="1066"/>
      <c r="C12" s="1120"/>
      <c r="D12" s="494">
        <v>107</v>
      </c>
      <c r="E12" s="495">
        <f>'TAB III'!F35+'TAB III'!M27+'TAB III'!J61+'TAB III'!F81</f>
        <v>5651</v>
      </c>
      <c r="F12" s="496" t="s">
        <v>77</v>
      </c>
      <c r="I12" s="490"/>
      <c r="J12" s="490"/>
      <c r="K12" s="490"/>
      <c r="L12" s="490"/>
      <c r="M12" s="487"/>
    </row>
    <row r="13" spans="1:13" ht="19.5" customHeight="1">
      <c r="A13" s="1071" t="s">
        <v>165</v>
      </c>
      <c r="B13" s="1066"/>
      <c r="C13" s="1120"/>
      <c r="D13" s="494">
        <v>108</v>
      </c>
      <c r="E13" s="495">
        <f>'TAB III'!I61</f>
        <v>1107</v>
      </c>
      <c r="F13" s="496" t="s">
        <v>77</v>
      </c>
      <c r="L13" s="386"/>
      <c r="M13" s="497"/>
    </row>
    <row r="14" spans="1:13" ht="19.5" customHeight="1">
      <c r="A14" s="1127" t="s">
        <v>75</v>
      </c>
      <c r="B14" s="1141" t="s">
        <v>166</v>
      </c>
      <c r="C14" s="1066"/>
      <c r="D14" s="494">
        <v>110</v>
      </c>
      <c r="E14" s="495">
        <f>'TAB III'!B61+'TAB III'!E61+'TAB III'!H61</f>
        <v>882</v>
      </c>
      <c r="F14" s="498" t="s">
        <v>77</v>
      </c>
      <c r="H14" s="499"/>
      <c r="I14" s="493"/>
      <c r="J14" s="493"/>
      <c r="K14" s="500"/>
      <c r="L14" s="500"/>
      <c r="M14" s="501"/>
    </row>
    <row r="15" spans="1:13" ht="19.5" customHeight="1">
      <c r="A15" s="1127"/>
      <c r="B15" s="1141" t="s">
        <v>167</v>
      </c>
      <c r="C15" s="1066"/>
      <c r="D15" s="494">
        <v>111</v>
      </c>
      <c r="E15" s="495">
        <f>'TAB III'!C61+'TAB III'!F61</f>
        <v>135</v>
      </c>
      <c r="F15" s="498" t="s">
        <v>77</v>
      </c>
      <c r="I15" s="502"/>
      <c r="L15" s="386"/>
      <c r="M15" s="497"/>
    </row>
    <row r="16" spans="1:13" ht="19.5" customHeight="1">
      <c r="A16" s="1127"/>
      <c r="B16" s="1141" t="s">
        <v>148</v>
      </c>
      <c r="C16" s="1066"/>
      <c r="D16" s="494">
        <v>112</v>
      </c>
      <c r="E16" s="503">
        <f>'TAB III'!D61+'TAB III'!G61</f>
        <v>90</v>
      </c>
      <c r="F16" s="498" t="s">
        <v>77</v>
      </c>
      <c r="L16" s="386"/>
      <c r="M16" s="497"/>
    </row>
    <row r="17" spans="1:13" ht="19.5" customHeight="1" thickBot="1">
      <c r="A17" s="1072" t="s">
        <v>168</v>
      </c>
      <c r="B17" s="1073"/>
      <c r="C17" s="1144"/>
      <c r="D17" s="482">
        <v>109</v>
      </c>
      <c r="E17" s="504">
        <f>E13+32</f>
        <v>1139</v>
      </c>
      <c r="F17" s="505" t="s">
        <v>77</v>
      </c>
      <c r="I17" s="502"/>
      <c r="L17" s="386"/>
      <c r="M17" s="497"/>
    </row>
    <row r="20" spans="1:6" ht="13.5" thickBot="1">
      <c r="A20" s="478" t="s">
        <v>169</v>
      </c>
      <c r="F20" s="386" t="s">
        <v>120</v>
      </c>
    </row>
    <row r="21" spans="1:13" ht="26.25" customHeight="1">
      <c r="A21" s="1104"/>
      <c r="B21" s="1105"/>
      <c r="C21" s="1142"/>
      <c r="D21" s="484" t="s">
        <v>102</v>
      </c>
      <c r="E21" s="485" t="s">
        <v>103</v>
      </c>
      <c r="F21" s="506" t="s">
        <v>104</v>
      </c>
      <c r="M21" s="809"/>
    </row>
    <row r="22" spans="1:6" ht="13.5" thickBot="1">
      <c r="A22" s="1107" t="s">
        <v>105</v>
      </c>
      <c r="B22" s="1108"/>
      <c r="C22" s="1126"/>
      <c r="D22" s="480" t="s">
        <v>161</v>
      </c>
      <c r="E22" s="488">
        <v>2</v>
      </c>
      <c r="F22" s="507">
        <v>3</v>
      </c>
    </row>
    <row r="23" spans="1:6" ht="19.5" customHeight="1" thickBot="1">
      <c r="A23" s="1134" t="s">
        <v>149</v>
      </c>
      <c r="B23" s="1135"/>
      <c r="C23" s="1136"/>
      <c r="D23" s="508">
        <v>115</v>
      </c>
      <c r="E23" s="509">
        <f>'TAB III'!G45</f>
        <v>1062</v>
      </c>
      <c r="F23" s="510">
        <f>'TAB III'!C45+'TAB III'!D45</f>
        <v>107</v>
      </c>
    </row>
    <row r="26" spans="1:6" ht="13.5" thickBot="1">
      <c r="A26" s="1101" t="s">
        <v>170</v>
      </c>
      <c r="B26" s="1101"/>
      <c r="C26" s="1101"/>
      <c r="E26" s="511"/>
      <c r="F26" s="512" t="s">
        <v>122</v>
      </c>
    </row>
    <row r="27" spans="1:7" ht="24" customHeight="1">
      <c r="A27" s="1088"/>
      <c r="B27" s="1089"/>
      <c r="C27" s="1137"/>
      <c r="D27" s="484" t="s">
        <v>102</v>
      </c>
      <c r="E27" s="485" t="s">
        <v>111</v>
      </c>
      <c r="F27" s="513" t="s">
        <v>112</v>
      </c>
      <c r="G27" s="514"/>
    </row>
    <row r="28" spans="1:7" ht="13.5" thickBot="1">
      <c r="A28" s="1107" t="s">
        <v>105</v>
      </c>
      <c r="B28" s="1108"/>
      <c r="C28" s="1126"/>
      <c r="D28" s="480" t="s">
        <v>161</v>
      </c>
      <c r="E28" s="488">
        <v>2</v>
      </c>
      <c r="F28" s="515">
        <v>3</v>
      </c>
      <c r="G28" s="516"/>
    </row>
    <row r="29" spans="1:7" ht="19.5" customHeight="1">
      <c r="A29" s="1138" t="s">
        <v>13</v>
      </c>
      <c r="B29" s="1139"/>
      <c r="C29" s="1140"/>
      <c r="D29" s="481">
        <v>501</v>
      </c>
      <c r="E29" s="517">
        <f>'TAB I'!J15</f>
        <v>68.5</v>
      </c>
      <c r="F29" s="518">
        <f>'TAB I'!J15</f>
        <v>68.5</v>
      </c>
      <c r="G29" s="519"/>
    </row>
    <row r="30" spans="1:7" ht="19.5" customHeight="1">
      <c r="A30" s="1071" t="s">
        <v>113</v>
      </c>
      <c r="B30" s="1097" t="s">
        <v>114</v>
      </c>
      <c r="C30" s="1130"/>
      <c r="D30" s="494">
        <v>502</v>
      </c>
      <c r="E30" s="520">
        <f>'TAB I'!B15+'TAB I'!C15</f>
        <v>40.5</v>
      </c>
      <c r="F30" s="521">
        <f aca="true" t="shared" si="0" ref="F30:F35">E30</f>
        <v>40.5</v>
      </c>
      <c r="G30" s="519"/>
    </row>
    <row r="31" spans="1:7" ht="19.5" customHeight="1">
      <c r="A31" s="1071"/>
      <c r="B31" s="1097" t="s">
        <v>115</v>
      </c>
      <c r="C31" s="1130"/>
      <c r="D31" s="494">
        <v>503</v>
      </c>
      <c r="E31" s="520">
        <f>'TAB I'!B15</f>
        <v>24.5</v>
      </c>
      <c r="F31" s="521">
        <f t="shared" si="0"/>
        <v>24.5</v>
      </c>
      <c r="G31" s="519"/>
    </row>
    <row r="32" spans="1:7" ht="19.5" customHeight="1">
      <c r="A32" s="1071"/>
      <c r="B32" s="1097" t="s">
        <v>171</v>
      </c>
      <c r="C32" s="1130"/>
      <c r="D32" s="494">
        <v>506</v>
      </c>
      <c r="E32" s="520">
        <f>'TAB I'!D15+'TAB I'!E15</f>
        <v>4</v>
      </c>
      <c r="F32" s="521">
        <f t="shared" si="0"/>
        <v>4</v>
      </c>
      <c r="G32" s="519"/>
    </row>
    <row r="33" spans="1:7" ht="19.5" customHeight="1">
      <c r="A33" s="1071"/>
      <c r="B33" s="1097" t="s">
        <v>115</v>
      </c>
      <c r="C33" s="1130"/>
      <c r="D33" s="494">
        <v>507</v>
      </c>
      <c r="E33" s="520">
        <f>'TAB I'!D15</f>
        <v>3</v>
      </c>
      <c r="F33" s="521">
        <f t="shared" si="0"/>
        <v>3</v>
      </c>
      <c r="G33" s="519"/>
    </row>
    <row r="34" spans="1:7" ht="19.5" customHeight="1">
      <c r="A34" s="1071"/>
      <c r="B34" s="1097" t="s">
        <v>116</v>
      </c>
      <c r="C34" s="1130"/>
      <c r="D34" s="494">
        <v>504</v>
      </c>
      <c r="E34" s="520">
        <f>'TAB I'!F15+'TAB I'!G15</f>
        <v>24</v>
      </c>
      <c r="F34" s="521">
        <f t="shared" si="0"/>
        <v>24</v>
      </c>
      <c r="G34" s="519"/>
    </row>
    <row r="35" spans="1:7" ht="19.5" customHeight="1" thickBot="1">
      <c r="A35" s="1072"/>
      <c r="B35" s="1099" t="s">
        <v>115</v>
      </c>
      <c r="C35" s="1145"/>
      <c r="D35" s="482">
        <v>505</v>
      </c>
      <c r="E35" s="522">
        <f>'TAB I'!F15</f>
        <v>7</v>
      </c>
      <c r="F35" s="523">
        <f t="shared" si="0"/>
        <v>7</v>
      </c>
      <c r="G35" s="519"/>
    </row>
    <row r="36" spans="1:7" ht="19.5" customHeight="1">
      <c r="A36" s="524"/>
      <c r="B36" s="525"/>
      <c r="C36" s="525"/>
      <c r="D36" s="524"/>
      <c r="E36" s="526"/>
      <c r="F36" s="526"/>
      <c r="G36" s="526"/>
    </row>
    <row r="37" spans="1:5" ht="12.75">
      <c r="A37" s="527"/>
      <c r="B37" s="527"/>
      <c r="C37" s="524"/>
      <c r="D37" s="528"/>
      <c r="E37" s="529"/>
    </row>
    <row r="38" spans="1:12" ht="15.75" customHeight="1" thickBot="1">
      <c r="A38" s="1101" t="s">
        <v>106</v>
      </c>
      <c r="B38" s="1101"/>
      <c r="C38" s="1101"/>
      <c r="D38" s="1101" t="s">
        <v>14</v>
      </c>
      <c r="E38" s="1101"/>
      <c r="H38" s="1156"/>
      <c r="I38" s="1157"/>
      <c r="J38" s="1157"/>
      <c r="K38" s="1157"/>
      <c r="L38" s="1157"/>
    </row>
    <row r="39" spans="1:12" ht="12.75">
      <c r="A39" s="1104"/>
      <c r="B39" s="1105"/>
      <c r="C39" s="530" t="s">
        <v>107</v>
      </c>
      <c r="D39" s="531" t="s">
        <v>108</v>
      </c>
      <c r="E39" s="532"/>
      <c r="H39" s="1157"/>
      <c r="I39" s="1157"/>
      <c r="J39" s="1157"/>
      <c r="K39" s="1157"/>
      <c r="L39" s="1157"/>
    </row>
    <row r="40" spans="1:13" ht="13.5" thickBot="1">
      <c r="A40" s="1092" t="s">
        <v>105</v>
      </c>
      <c r="B40" s="1093"/>
      <c r="C40" s="533" t="s">
        <v>161</v>
      </c>
      <c r="D40" s="534">
        <v>2</v>
      </c>
      <c r="E40" s="535"/>
      <c r="H40" s="1157"/>
      <c r="I40" s="1157"/>
      <c r="J40" s="1157"/>
      <c r="K40" s="1157"/>
      <c r="L40" s="1157"/>
      <c r="M40" s="497"/>
    </row>
    <row r="41" spans="1:5" ht="19.5" customHeight="1">
      <c r="A41" s="1166" t="s">
        <v>109</v>
      </c>
      <c r="B41" s="1167"/>
      <c r="C41" s="481">
        <v>201</v>
      </c>
      <c r="D41" s="536">
        <v>11345</v>
      </c>
      <c r="E41" s="537"/>
    </row>
    <row r="42" spans="1:5" ht="19.5" customHeight="1">
      <c r="A42" s="1168" t="s">
        <v>209</v>
      </c>
      <c r="B42" s="1169"/>
      <c r="C42" s="494">
        <v>202</v>
      </c>
      <c r="D42" s="538">
        <f>MSMT_novy!D77</f>
        <v>384</v>
      </c>
      <c r="E42" s="539"/>
    </row>
    <row r="43" spans="1:5" ht="25.5" customHeight="1">
      <c r="A43" s="1168" t="s">
        <v>152</v>
      </c>
      <c r="B43" s="1169"/>
      <c r="C43" s="494">
        <v>203</v>
      </c>
      <c r="D43" s="540" t="s">
        <v>329</v>
      </c>
      <c r="E43" s="541"/>
    </row>
    <row r="44" spans="1:5" ht="19.5" customHeight="1" thickBot="1">
      <c r="A44" s="1146" t="s">
        <v>153</v>
      </c>
      <c r="B44" s="1147"/>
      <c r="C44" s="482">
        <v>204</v>
      </c>
      <c r="D44" s="542" t="s">
        <v>330</v>
      </c>
      <c r="E44" s="541"/>
    </row>
    <row r="45" spans="1:5" ht="12.75">
      <c r="A45" s="543"/>
      <c r="B45" s="1102"/>
      <c r="C45" s="1102"/>
      <c r="D45" s="1102"/>
      <c r="E45" s="1102"/>
    </row>
    <row r="47" spans="1:5" ht="13.5" customHeight="1" thickBot="1">
      <c r="A47" s="1101" t="s">
        <v>110</v>
      </c>
      <c r="B47" s="1101"/>
      <c r="C47" s="1101"/>
      <c r="E47" s="511" t="s">
        <v>14</v>
      </c>
    </row>
    <row r="48" spans="1:5" ht="12.75">
      <c r="A48" s="1154"/>
      <c r="B48" s="1155"/>
      <c r="C48" s="1155"/>
      <c r="D48" s="484" t="s">
        <v>102</v>
      </c>
      <c r="E48" s="544" t="s">
        <v>108</v>
      </c>
    </row>
    <row r="49" spans="1:5" ht="13.5" thickBot="1">
      <c r="A49" s="1148" t="s">
        <v>105</v>
      </c>
      <c r="B49" s="1149"/>
      <c r="C49" s="1149"/>
      <c r="D49" s="480" t="s">
        <v>161</v>
      </c>
      <c r="E49" s="507">
        <v>2</v>
      </c>
    </row>
    <row r="50" spans="1:5" ht="18" customHeight="1">
      <c r="A50" s="1083" t="s">
        <v>175</v>
      </c>
      <c r="B50" s="1084"/>
      <c r="C50" s="1085"/>
      <c r="D50" s="481">
        <v>301</v>
      </c>
      <c r="E50" s="545">
        <f>E51+E52</f>
        <v>226745</v>
      </c>
    </row>
    <row r="51" spans="1:5" ht="18" customHeight="1">
      <c r="A51" s="1127" t="s">
        <v>75</v>
      </c>
      <c r="B51" s="1066" t="s">
        <v>172</v>
      </c>
      <c r="C51" s="1067"/>
      <c r="D51" s="494">
        <v>302</v>
      </c>
      <c r="E51" s="546">
        <f>'TAB IV'!B50</f>
        <v>112935</v>
      </c>
    </row>
    <row r="52" spans="1:5" ht="18" customHeight="1">
      <c r="A52" s="1127"/>
      <c r="B52" s="1066" t="s">
        <v>173</v>
      </c>
      <c r="C52" s="1067"/>
      <c r="D52" s="494">
        <v>303</v>
      </c>
      <c r="E52" s="546">
        <f>'TAB IV'!C50</f>
        <v>113810</v>
      </c>
    </row>
    <row r="53" spans="1:8" ht="18" customHeight="1">
      <c r="A53" s="1071" t="s">
        <v>174</v>
      </c>
      <c r="B53" s="1066"/>
      <c r="C53" s="1067"/>
      <c r="D53" s="494">
        <v>311</v>
      </c>
      <c r="E53" s="546">
        <f>'TAB IV'!D14+'TAB IV'!E14</f>
        <v>1427</v>
      </c>
      <c r="H53" s="386"/>
    </row>
    <row r="54" spans="1:8" ht="18" customHeight="1">
      <c r="A54" s="1127" t="s">
        <v>75</v>
      </c>
      <c r="B54" s="1066" t="s">
        <v>176</v>
      </c>
      <c r="C54" s="1067"/>
      <c r="D54" s="494">
        <v>312</v>
      </c>
      <c r="E54" s="546">
        <f>'TAB IV'!D14</f>
        <v>577</v>
      </c>
      <c r="H54" s="386"/>
    </row>
    <row r="55" spans="1:8" ht="18" customHeight="1">
      <c r="A55" s="1127"/>
      <c r="B55" s="1125" t="s">
        <v>113</v>
      </c>
      <c r="C55" s="547" t="s">
        <v>177</v>
      </c>
      <c r="D55" s="548">
        <v>313</v>
      </c>
      <c r="E55" s="546">
        <f>MSMT_novy!E87</f>
        <v>210</v>
      </c>
      <c r="H55" s="386"/>
    </row>
    <row r="56" spans="1:8" ht="18" customHeight="1">
      <c r="A56" s="1127"/>
      <c r="B56" s="1125"/>
      <c r="C56" s="547" t="s">
        <v>178</v>
      </c>
      <c r="D56" s="548">
        <v>314</v>
      </c>
      <c r="E56" s="546">
        <f>MSMT_novy!E88</f>
        <v>260</v>
      </c>
      <c r="H56" s="386"/>
    </row>
    <row r="57" spans="1:8" ht="18" customHeight="1">
      <c r="A57" s="1127"/>
      <c r="B57" s="1125"/>
      <c r="C57" s="547" t="s">
        <v>179</v>
      </c>
      <c r="D57" s="548">
        <v>315</v>
      </c>
      <c r="E57" s="546">
        <f>MSMT_novy!E89</f>
        <v>18</v>
      </c>
      <c r="H57" s="386"/>
    </row>
    <row r="58" spans="1:8" ht="18" customHeight="1">
      <c r="A58" s="1127"/>
      <c r="B58" s="1066" t="s">
        <v>180</v>
      </c>
      <c r="C58" s="1067"/>
      <c r="D58" s="549">
        <v>316</v>
      </c>
      <c r="E58" s="546">
        <f>E59+E60+E61</f>
        <v>850</v>
      </c>
      <c r="H58" s="386"/>
    </row>
    <row r="59" spans="1:8" ht="18" customHeight="1">
      <c r="A59" s="1127"/>
      <c r="B59" s="1125" t="s">
        <v>113</v>
      </c>
      <c r="C59" s="547" t="s">
        <v>177</v>
      </c>
      <c r="D59" s="549">
        <v>317</v>
      </c>
      <c r="E59" s="546">
        <f>MSMT_novy!E91</f>
        <v>398</v>
      </c>
      <c r="H59" s="386"/>
    </row>
    <row r="60" spans="1:5" ht="18" customHeight="1">
      <c r="A60" s="1127"/>
      <c r="B60" s="1125"/>
      <c r="C60" s="547" t="s">
        <v>178</v>
      </c>
      <c r="D60" s="549">
        <v>318</v>
      </c>
      <c r="E60" s="546">
        <f>MSMT_novy!E92</f>
        <v>437</v>
      </c>
    </row>
    <row r="61" spans="1:8" ht="18" customHeight="1">
      <c r="A61" s="1127"/>
      <c r="B61" s="1125"/>
      <c r="C61" s="547" t="s">
        <v>179</v>
      </c>
      <c r="D61" s="549">
        <v>319</v>
      </c>
      <c r="E61" s="546">
        <f>MSMT_novy!E93</f>
        <v>15</v>
      </c>
      <c r="H61" s="386"/>
    </row>
    <row r="62" spans="1:8" ht="18" customHeight="1">
      <c r="A62" s="1071" t="s">
        <v>181</v>
      </c>
      <c r="B62" s="1066"/>
      <c r="C62" s="1067"/>
      <c r="D62" s="549">
        <v>320</v>
      </c>
      <c r="E62" s="546">
        <f>E63+E67</f>
        <v>492</v>
      </c>
      <c r="H62" s="386"/>
    </row>
    <row r="63" spans="1:8" ht="18" customHeight="1">
      <c r="A63" s="1127" t="s">
        <v>75</v>
      </c>
      <c r="B63" s="1066" t="s">
        <v>176</v>
      </c>
      <c r="C63" s="1067"/>
      <c r="D63" s="494">
        <v>321</v>
      </c>
      <c r="E63" s="546">
        <f>E64+E65+E66</f>
        <v>123</v>
      </c>
      <c r="H63" s="386"/>
    </row>
    <row r="64" spans="1:8" ht="18" customHeight="1">
      <c r="A64" s="1127"/>
      <c r="B64" s="1125" t="s">
        <v>113</v>
      </c>
      <c r="C64" s="547" t="s">
        <v>177</v>
      </c>
      <c r="D64" s="548">
        <v>322</v>
      </c>
      <c r="E64" s="546">
        <f>MSMT_novy!E96</f>
        <v>33</v>
      </c>
      <c r="H64" s="386"/>
    </row>
    <row r="65" spans="1:8" ht="18" customHeight="1">
      <c r="A65" s="1127"/>
      <c r="B65" s="1125"/>
      <c r="C65" s="547" t="s">
        <v>178</v>
      </c>
      <c r="D65" s="548">
        <v>323</v>
      </c>
      <c r="E65" s="546">
        <f>MSMT_novy!E97</f>
        <v>90</v>
      </c>
      <c r="H65" s="386"/>
    </row>
    <row r="66" spans="1:8" ht="18" customHeight="1">
      <c r="A66" s="1127"/>
      <c r="B66" s="1125"/>
      <c r="C66" s="547" t="s">
        <v>179</v>
      </c>
      <c r="D66" s="548">
        <v>324</v>
      </c>
      <c r="E66" s="546">
        <f>MSMT_novy!E98</f>
        <v>0</v>
      </c>
      <c r="H66" s="386"/>
    </row>
    <row r="67" spans="1:8" ht="18" customHeight="1">
      <c r="A67" s="1127"/>
      <c r="B67" s="1066" t="s">
        <v>180</v>
      </c>
      <c r="C67" s="1067"/>
      <c r="D67" s="549">
        <v>325</v>
      </c>
      <c r="E67" s="546">
        <f>E68+E69+E70</f>
        <v>369</v>
      </c>
      <c r="H67" s="386"/>
    </row>
    <row r="68" spans="1:5" ht="18" customHeight="1">
      <c r="A68" s="1127"/>
      <c r="B68" s="1125" t="s">
        <v>113</v>
      </c>
      <c r="C68" s="547" t="s">
        <v>177</v>
      </c>
      <c r="D68" s="549">
        <v>326</v>
      </c>
      <c r="E68" s="546">
        <f>MSMT_novy!E100</f>
        <v>264</v>
      </c>
    </row>
    <row r="69" spans="1:5" ht="18" customHeight="1">
      <c r="A69" s="1127"/>
      <c r="B69" s="1125"/>
      <c r="C69" s="547" t="s">
        <v>178</v>
      </c>
      <c r="D69" s="549">
        <v>327</v>
      </c>
      <c r="E69" s="546">
        <f>MSMT_novy!E101</f>
        <v>77</v>
      </c>
    </row>
    <row r="70" spans="1:5" ht="18" customHeight="1" thickBot="1">
      <c r="A70" s="1128"/>
      <c r="B70" s="1129"/>
      <c r="C70" s="550" t="s">
        <v>179</v>
      </c>
      <c r="D70" s="551">
        <v>328</v>
      </c>
      <c r="E70" s="552">
        <f>MSMT_novy!E102</f>
        <v>28</v>
      </c>
    </row>
    <row r="71" spans="1:5" ht="12.75">
      <c r="A71" s="553"/>
      <c r="B71" s="554"/>
      <c r="C71" s="555"/>
      <c r="D71" s="524"/>
      <c r="E71" s="556"/>
    </row>
    <row r="73" spans="1:5" ht="18.75" customHeight="1" thickBot="1">
      <c r="A73" s="1101" t="s">
        <v>347</v>
      </c>
      <c r="B73" s="1101"/>
      <c r="E73" s="557"/>
    </row>
    <row r="74" spans="1:5" ht="12.75">
      <c r="A74" s="1151"/>
      <c r="B74" s="1152"/>
      <c r="C74" s="1153"/>
      <c r="D74" s="479" t="s">
        <v>102</v>
      </c>
      <c r="E74" s="506" t="s">
        <v>108</v>
      </c>
    </row>
    <row r="75" spans="1:15" ht="13.5" thickBot="1">
      <c r="A75" s="1148" t="s">
        <v>105</v>
      </c>
      <c r="B75" s="1149"/>
      <c r="C75" s="1150"/>
      <c r="D75" s="480" t="s">
        <v>161</v>
      </c>
      <c r="E75" s="507">
        <v>2</v>
      </c>
      <c r="M75" s="386"/>
      <c r="N75" s="386"/>
      <c r="O75" s="386"/>
    </row>
    <row r="76" spans="1:5" ht="19.5" customHeight="1">
      <c r="A76" s="1083" t="s">
        <v>182</v>
      </c>
      <c r="B76" s="1084"/>
      <c r="C76" s="1143"/>
      <c r="D76" s="481">
        <v>410</v>
      </c>
      <c r="E76" s="558">
        <f>'TAB IV'!H50</f>
        <v>406199</v>
      </c>
    </row>
    <row r="77" spans="1:5" ht="19.5" customHeight="1">
      <c r="A77" s="1127" t="s">
        <v>75</v>
      </c>
      <c r="B77" s="1079" t="s">
        <v>183</v>
      </c>
      <c r="C77" s="1103"/>
      <c r="D77" s="494">
        <v>411</v>
      </c>
      <c r="E77" s="559">
        <f>MSMT_novy!D108</f>
        <v>0</v>
      </c>
    </row>
    <row r="78" spans="1:5" ht="19.5" customHeight="1">
      <c r="A78" s="1127"/>
      <c r="B78" s="1079" t="s">
        <v>184</v>
      </c>
      <c r="C78" s="1103"/>
      <c r="D78" s="494">
        <v>412</v>
      </c>
      <c r="E78" s="559">
        <f>MSMT_novy!D109</f>
        <v>272020</v>
      </c>
    </row>
    <row r="79" spans="1:12" ht="19.5" customHeight="1">
      <c r="A79" s="1127"/>
      <c r="B79" s="1079" t="s">
        <v>185</v>
      </c>
      <c r="C79" s="1103"/>
      <c r="D79" s="494">
        <v>413</v>
      </c>
      <c r="E79" s="559">
        <f>MSMT_novy!D110</f>
        <v>60610</v>
      </c>
      <c r="L79" s="502"/>
    </row>
    <row r="80" spans="1:5" ht="19.5" customHeight="1" thickBot="1">
      <c r="A80" s="1128"/>
      <c r="B80" s="1123" t="s">
        <v>186</v>
      </c>
      <c r="C80" s="1124"/>
      <c r="D80" s="482">
        <v>414</v>
      </c>
      <c r="E80" s="560">
        <f>MSMT_novy!D111</f>
        <v>73569</v>
      </c>
    </row>
    <row r="81" ht="12.75">
      <c r="E81" s="809"/>
    </row>
    <row r="83" spans="1:4" ht="13.5" customHeight="1" thickBot="1">
      <c r="A83" s="1101" t="s">
        <v>348</v>
      </c>
      <c r="B83" s="1101"/>
      <c r="C83" s="1101"/>
      <c r="D83" s="1101"/>
    </row>
    <row r="84" spans="1:5" ht="12.75">
      <c r="A84" s="1088"/>
      <c r="B84" s="1089"/>
      <c r="C84" s="1090"/>
      <c r="D84" s="479" t="s">
        <v>102</v>
      </c>
      <c r="E84" s="506" t="s">
        <v>108</v>
      </c>
    </row>
    <row r="85" spans="1:13" ht="12" customHeight="1" thickBot="1">
      <c r="A85" s="1107" t="s">
        <v>105</v>
      </c>
      <c r="B85" s="1108"/>
      <c r="C85" s="1109"/>
      <c r="D85" s="480" t="s">
        <v>161</v>
      </c>
      <c r="E85" s="507">
        <v>2</v>
      </c>
      <c r="M85" s="403"/>
    </row>
    <row r="86" spans="1:13" ht="19.5" customHeight="1">
      <c r="A86" s="1083" t="s">
        <v>187</v>
      </c>
      <c r="B86" s="1084"/>
      <c r="C86" s="1085"/>
      <c r="D86" s="481">
        <v>415</v>
      </c>
      <c r="E86" s="558">
        <f>MSMT_novy!C119</f>
        <v>444</v>
      </c>
      <c r="L86" s="386"/>
      <c r="M86" s="403"/>
    </row>
    <row r="87" spans="1:13" ht="19.5" customHeight="1">
      <c r="A87" s="1071" t="s">
        <v>188</v>
      </c>
      <c r="B87" s="1066"/>
      <c r="C87" s="1067"/>
      <c r="D87" s="494">
        <v>416</v>
      </c>
      <c r="E87" s="559">
        <f>MSMT_novy!D119</f>
        <v>1685</v>
      </c>
      <c r="L87" s="386"/>
      <c r="M87" s="403"/>
    </row>
    <row r="88" spans="1:12" ht="19.5" customHeight="1">
      <c r="A88" s="1071" t="s">
        <v>228</v>
      </c>
      <c r="B88" s="1066"/>
      <c r="C88" s="1067"/>
      <c r="D88" s="494">
        <v>417</v>
      </c>
      <c r="E88" s="559">
        <f>'TAB IV'!B14+'TAB IV'!C14</f>
        <v>2018</v>
      </c>
      <c r="L88" s="386"/>
    </row>
    <row r="89" spans="1:12" ht="19.5" customHeight="1">
      <c r="A89" s="1071" t="s">
        <v>189</v>
      </c>
      <c r="B89" s="1066"/>
      <c r="C89" s="1067"/>
      <c r="D89" s="494">
        <v>418</v>
      </c>
      <c r="E89" s="559">
        <f>MSMT_novy!D120</f>
        <v>310</v>
      </c>
      <c r="L89" s="386"/>
    </row>
    <row r="90" spans="1:12" ht="19.5" customHeight="1" thickBot="1">
      <c r="A90" s="1072" t="s">
        <v>190</v>
      </c>
      <c r="B90" s="1073"/>
      <c r="C90" s="1074"/>
      <c r="D90" s="482">
        <v>419</v>
      </c>
      <c r="E90" s="560">
        <f>MSMT_novy!C120</f>
        <v>46</v>
      </c>
      <c r="L90" s="386"/>
    </row>
    <row r="91" ht="19.5" customHeight="1" thickBot="1">
      <c r="A91" s="478" t="s">
        <v>349</v>
      </c>
    </row>
    <row r="92" spans="1:8" ht="27.75" customHeight="1">
      <c r="A92" s="1104"/>
      <c r="B92" s="1105"/>
      <c r="C92" s="1106"/>
      <c r="D92" s="484" t="s">
        <v>102</v>
      </c>
      <c r="E92" s="1061" t="s">
        <v>191</v>
      </c>
      <c r="F92" s="1091"/>
      <c r="G92" s="1091" t="s">
        <v>192</v>
      </c>
      <c r="H92" s="1160"/>
    </row>
    <row r="93" spans="1:8" ht="19.5" customHeight="1" thickBot="1">
      <c r="A93" s="1107" t="s">
        <v>105</v>
      </c>
      <c r="B93" s="1108"/>
      <c r="C93" s="1109"/>
      <c r="D93" s="480" t="s">
        <v>161</v>
      </c>
      <c r="E93" s="1059">
        <v>3</v>
      </c>
      <c r="F93" s="1095">
        <v>3</v>
      </c>
      <c r="G93" s="1095">
        <v>4</v>
      </c>
      <c r="H93" s="1161"/>
    </row>
    <row r="94" spans="1:8" ht="25.5" customHeight="1">
      <c r="A94" s="1175" t="s">
        <v>193</v>
      </c>
      <c r="B94" s="1176"/>
      <c r="C94" s="1177"/>
      <c r="D94" s="481">
        <v>614</v>
      </c>
      <c r="E94" s="1164">
        <f>MSMT_novy!D53</f>
        <v>6</v>
      </c>
      <c r="F94" s="1165"/>
      <c r="G94" s="1162">
        <f>MSMT_novy!E53</f>
        <v>5</v>
      </c>
      <c r="H94" s="1163"/>
    </row>
    <row r="95" spans="1:8" ht="28.5" customHeight="1" thickBot="1">
      <c r="A95" s="1146" t="s">
        <v>160</v>
      </c>
      <c r="B95" s="1178"/>
      <c r="C95" s="1147"/>
      <c r="D95" s="482">
        <v>615</v>
      </c>
      <c r="E95" s="1172">
        <f>MSMT_novy!D54</f>
        <v>74</v>
      </c>
      <c r="F95" s="1173"/>
      <c r="G95" s="1174">
        <f>MSMT_novy!E54</f>
        <v>50</v>
      </c>
      <c r="H95" s="1161"/>
    </row>
    <row r="98" spans="1:6" ht="13.5" customHeight="1" thickBot="1">
      <c r="A98" s="1101" t="s">
        <v>350</v>
      </c>
      <c r="B98" s="1101"/>
      <c r="C98" s="1101"/>
      <c r="D98" s="1101"/>
      <c r="E98" s="1101"/>
      <c r="F98" s="561"/>
    </row>
    <row r="99" spans="1:10" ht="29.25" customHeight="1">
      <c r="A99" s="1088"/>
      <c r="B99" s="1089"/>
      <c r="C99" s="1137"/>
      <c r="D99" s="479" t="s">
        <v>102</v>
      </c>
      <c r="E99" s="1061" t="s">
        <v>191</v>
      </c>
      <c r="F99" s="1091"/>
      <c r="G99" s="1091" t="s">
        <v>192</v>
      </c>
      <c r="H99" s="1064"/>
      <c r="I99" s="562" t="s">
        <v>13</v>
      </c>
      <c r="J99" s="524"/>
    </row>
    <row r="100" spans="1:13" ht="13.5" thickBot="1">
      <c r="A100" s="1092" t="s">
        <v>105</v>
      </c>
      <c r="B100" s="1093"/>
      <c r="C100" s="1115"/>
      <c r="D100" s="480" t="s">
        <v>161</v>
      </c>
      <c r="E100" s="1059">
        <v>3</v>
      </c>
      <c r="F100" s="1095">
        <v>3</v>
      </c>
      <c r="G100" s="1095">
        <v>4</v>
      </c>
      <c r="H100" s="1056"/>
      <c r="I100" s="563">
        <v>2</v>
      </c>
      <c r="K100" s="502"/>
      <c r="M100" s="387"/>
    </row>
    <row r="101" spans="1:17" ht="19.5" customHeight="1">
      <c r="A101" s="1083" t="s">
        <v>117</v>
      </c>
      <c r="B101" s="1084"/>
      <c r="C101" s="1143"/>
      <c r="D101" s="481">
        <v>601</v>
      </c>
      <c r="E101" s="1086">
        <f>'TAB IV'!H13</f>
        <v>501</v>
      </c>
      <c r="F101" s="1087"/>
      <c r="G101" s="1170">
        <f>'TAB IV'!H6+'TAB IV'!H7+'TAB IV'!H8+'TAB IV'!H9+'TAB IV'!H10+'TAB IV'!H11+'TAB IV'!H12</f>
        <v>451</v>
      </c>
      <c r="H101" s="1171"/>
      <c r="I101" s="564">
        <f>SUM(E101:H101)</f>
        <v>952</v>
      </c>
      <c r="J101" s="565"/>
      <c r="K101" s="565"/>
      <c r="L101" s="565"/>
      <c r="M101" s="566"/>
      <c r="N101" s="566"/>
      <c r="O101" s="566"/>
      <c r="P101" s="566"/>
      <c r="Q101" s="566"/>
    </row>
    <row r="102" spans="1:17" ht="19.5" customHeight="1">
      <c r="A102" s="1071" t="s">
        <v>113</v>
      </c>
      <c r="B102" s="1066" t="s">
        <v>194</v>
      </c>
      <c r="C102" s="1120"/>
      <c r="D102" s="494">
        <v>606</v>
      </c>
      <c r="E102" s="1063">
        <f>MSMT_novy!C59</f>
        <v>16</v>
      </c>
      <c r="F102" s="1082"/>
      <c r="G102" s="1082">
        <f>MSMT_novy!D59</f>
        <v>280</v>
      </c>
      <c r="H102" s="1054"/>
      <c r="I102" s="564">
        <f aca="true" t="shared" si="1" ref="I102:I107">SUM(E102:H102)</f>
        <v>296</v>
      </c>
      <c r="J102" s="565"/>
      <c r="K102" s="565"/>
      <c r="L102" s="565"/>
      <c r="M102" s="566"/>
      <c r="N102" s="566"/>
      <c r="O102" s="566"/>
      <c r="P102" s="566"/>
      <c r="Q102" s="566"/>
    </row>
    <row r="103" spans="1:17" ht="19.5" customHeight="1">
      <c r="A103" s="1071"/>
      <c r="B103" s="1066" t="s">
        <v>195</v>
      </c>
      <c r="C103" s="1120"/>
      <c r="D103" s="494">
        <v>607</v>
      </c>
      <c r="E103" s="1063">
        <f>MSMT_novy!C60</f>
        <v>501</v>
      </c>
      <c r="F103" s="1082"/>
      <c r="G103" s="1082">
        <v>451</v>
      </c>
      <c r="H103" s="1054"/>
      <c r="I103" s="564">
        <f t="shared" si="1"/>
        <v>952</v>
      </c>
      <c r="J103" s="565"/>
      <c r="K103" s="565"/>
      <c r="L103" s="565"/>
      <c r="M103" s="566"/>
      <c r="N103" s="566"/>
      <c r="O103" s="566"/>
      <c r="P103" s="566"/>
      <c r="Q103" s="566"/>
    </row>
    <row r="104" spans="1:17" ht="19.5" customHeight="1">
      <c r="A104" s="1078" t="s">
        <v>151</v>
      </c>
      <c r="B104" s="1079"/>
      <c r="C104" s="1103"/>
      <c r="D104" s="494">
        <v>608</v>
      </c>
      <c r="E104" s="1063">
        <f>E105+E106</f>
        <v>33</v>
      </c>
      <c r="F104" s="1082"/>
      <c r="G104" s="1082">
        <f>G105+G106</f>
        <v>137</v>
      </c>
      <c r="H104" s="1054"/>
      <c r="I104" s="564">
        <f t="shared" si="1"/>
        <v>170</v>
      </c>
      <c r="J104" s="565"/>
      <c r="K104" s="565"/>
      <c r="L104" s="565"/>
      <c r="M104" s="566"/>
      <c r="N104" s="566"/>
      <c r="O104" s="566"/>
      <c r="P104" s="566"/>
      <c r="Q104" s="566"/>
    </row>
    <row r="105" spans="1:17" ht="19.5" customHeight="1">
      <c r="A105" s="1071" t="s">
        <v>113</v>
      </c>
      <c r="B105" s="1066" t="s">
        <v>196</v>
      </c>
      <c r="C105" s="1120"/>
      <c r="D105" s="567">
        <v>609</v>
      </c>
      <c r="E105" s="1063">
        <f>MSMT_novy!C62</f>
        <v>0</v>
      </c>
      <c r="F105" s="1082"/>
      <c r="G105" s="1082">
        <f>MSMT_novy!D62</f>
        <v>0</v>
      </c>
      <c r="H105" s="1054"/>
      <c r="I105" s="564">
        <f t="shared" si="1"/>
        <v>0</v>
      </c>
      <c r="J105" s="565"/>
      <c r="K105" s="565"/>
      <c r="L105" s="565"/>
      <c r="M105" s="566"/>
      <c r="N105" s="566"/>
      <c r="O105" s="566"/>
      <c r="P105" s="566"/>
      <c r="Q105" s="566"/>
    </row>
    <row r="106" spans="1:17" ht="19.5" customHeight="1">
      <c r="A106" s="1071"/>
      <c r="B106" s="1066" t="s">
        <v>157</v>
      </c>
      <c r="C106" s="1120"/>
      <c r="D106" s="567">
        <v>610</v>
      </c>
      <c r="E106" s="1063">
        <f>MSMT_novy!C63</f>
        <v>33</v>
      </c>
      <c r="F106" s="1082"/>
      <c r="G106" s="1082">
        <f>MSMT_novy!D63</f>
        <v>137</v>
      </c>
      <c r="H106" s="1054"/>
      <c r="I106" s="564">
        <f t="shared" si="1"/>
        <v>170</v>
      </c>
      <c r="J106" s="565"/>
      <c r="K106" s="565"/>
      <c r="L106" s="565"/>
      <c r="M106" s="566"/>
      <c r="N106" s="566"/>
      <c r="O106" s="566"/>
      <c r="P106" s="566"/>
      <c r="Q106" s="566"/>
    </row>
    <row r="107" spans="1:17" ht="19.5" customHeight="1">
      <c r="A107" s="1078" t="s">
        <v>118</v>
      </c>
      <c r="B107" s="1079"/>
      <c r="C107" s="1103"/>
      <c r="D107" s="567">
        <v>604</v>
      </c>
      <c r="E107" s="1121">
        <f>MSMT_novy!C64</f>
        <v>103418</v>
      </c>
      <c r="F107" s="1082"/>
      <c r="G107" s="1070">
        <f>MSMT_novy!D64</f>
        <v>114171</v>
      </c>
      <c r="H107" s="1054"/>
      <c r="I107" s="564">
        <f t="shared" si="1"/>
        <v>217589</v>
      </c>
      <c r="J107" s="565"/>
      <c r="K107" s="565"/>
      <c r="L107" s="565"/>
      <c r="M107" s="566"/>
      <c r="N107" s="566"/>
      <c r="O107" s="566"/>
      <c r="P107" s="566"/>
      <c r="Q107" s="566"/>
    </row>
    <row r="108" spans="1:17" ht="19.5" customHeight="1" thickBot="1">
      <c r="A108" s="1122" t="s">
        <v>197</v>
      </c>
      <c r="B108" s="1123"/>
      <c r="C108" s="1124"/>
      <c r="D108" s="568">
        <v>602</v>
      </c>
      <c r="E108" s="1075" t="s">
        <v>77</v>
      </c>
      <c r="F108" s="1076"/>
      <c r="G108" s="1076" t="s">
        <v>77</v>
      </c>
      <c r="H108" s="1077"/>
      <c r="I108" s="569">
        <f>'TAB II.'!J17+'TAB II.'!J19+'TAB II.'!E54+'TAB II.'!K51</f>
        <v>19139814</v>
      </c>
      <c r="J108" s="565"/>
      <c r="K108" s="565"/>
      <c r="L108" s="565"/>
      <c r="M108" s="566"/>
      <c r="N108" s="566"/>
      <c r="O108" s="566"/>
      <c r="P108" s="566"/>
      <c r="Q108" s="566"/>
    </row>
    <row r="109" spans="1:9" ht="12.75">
      <c r="A109" s="570"/>
      <c r="B109" s="570"/>
      <c r="C109" s="527"/>
      <c r="D109" s="553"/>
      <c r="E109" s="571"/>
      <c r="F109" s="572"/>
      <c r="G109" s="573"/>
      <c r="H109" s="574"/>
      <c r="I109" s="573"/>
    </row>
    <row r="110" spans="1:6" ht="12.75">
      <c r="A110" s="543"/>
      <c r="B110" s="1113"/>
      <c r="C110" s="1113"/>
      <c r="D110" s="1113"/>
      <c r="E110" s="1113"/>
      <c r="F110" s="1113"/>
    </row>
    <row r="111" spans="1:6" ht="13.5" thickBot="1">
      <c r="A111" s="1101" t="s">
        <v>351</v>
      </c>
      <c r="B111" s="1101"/>
      <c r="C111" s="1101"/>
      <c r="D111" s="1101"/>
      <c r="E111" s="477"/>
      <c r="F111" s="575"/>
    </row>
    <row r="112" spans="1:9" ht="29.25" customHeight="1">
      <c r="A112" s="1104"/>
      <c r="B112" s="1105"/>
      <c r="C112" s="1106"/>
      <c r="D112" s="479" t="s">
        <v>107</v>
      </c>
      <c r="E112" s="1061" t="s">
        <v>191</v>
      </c>
      <c r="F112" s="1091"/>
      <c r="G112" s="1091" t="s">
        <v>192</v>
      </c>
      <c r="H112" s="1064"/>
      <c r="I112" s="562" t="s">
        <v>13</v>
      </c>
    </row>
    <row r="113" spans="1:13" ht="13.5" thickBot="1">
      <c r="A113" s="1107" t="s">
        <v>105</v>
      </c>
      <c r="B113" s="1108"/>
      <c r="C113" s="1109"/>
      <c r="D113" s="480" t="s">
        <v>161</v>
      </c>
      <c r="E113" s="1058">
        <v>3</v>
      </c>
      <c r="F113" s="1059"/>
      <c r="G113" s="1056">
        <v>4</v>
      </c>
      <c r="H113" s="1057"/>
      <c r="I113" s="563">
        <v>2</v>
      </c>
      <c r="K113" s="502"/>
      <c r="M113" s="387"/>
    </row>
    <row r="114" spans="1:9" ht="19.5" customHeight="1">
      <c r="A114" s="1110" t="s">
        <v>158</v>
      </c>
      <c r="B114" s="1111"/>
      <c r="C114" s="1112"/>
      <c r="D114" s="481">
        <v>611</v>
      </c>
      <c r="E114" s="1060">
        <f>MSMT_novy!C68</f>
        <v>0</v>
      </c>
      <c r="F114" s="1061"/>
      <c r="G114" s="1064">
        <f>MSMT_novy!D68</f>
        <v>0</v>
      </c>
      <c r="H114" s="1065"/>
      <c r="I114" s="576">
        <f>E114+G114</f>
        <v>0</v>
      </c>
    </row>
    <row r="115" spans="1:13" ht="19.5" customHeight="1">
      <c r="A115" s="1096" t="s">
        <v>159</v>
      </c>
      <c r="B115" s="1097"/>
      <c r="C115" s="1050"/>
      <c r="D115" s="494">
        <v>612</v>
      </c>
      <c r="E115" s="1062">
        <f>MSMT_novy!C69</f>
        <v>2</v>
      </c>
      <c r="F115" s="1063"/>
      <c r="G115" s="1054">
        <f>MSMT_novy!D69</f>
        <v>5</v>
      </c>
      <c r="H115" s="1055"/>
      <c r="I115" s="576">
        <f>E115+G115</f>
        <v>7</v>
      </c>
      <c r="L115" s="386"/>
      <c r="M115" s="502"/>
    </row>
    <row r="116" spans="1:13" ht="19.5" customHeight="1">
      <c r="A116" s="1096" t="s">
        <v>200</v>
      </c>
      <c r="B116" s="1097"/>
      <c r="C116" s="1050"/>
      <c r="D116" s="494">
        <v>613</v>
      </c>
      <c r="E116" s="1062">
        <f>MSMT_novy!C70</f>
        <v>0</v>
      </c>
      <c r="F116" s="1063"/>
      <c r="G116" s="1054">
        <f>MSMT_novy!D70</f>
        <v>0</v>
      </c>
      <c r="H116" s="1055"/>
      <c r="I116" s="576">
        <f>E116+G116</f>
        <v>0</v>
      </c>
      <c r="L116" s="386"/>
      <c r="M116" s="502"/>
    </row>
    <row r="117" spans="1:13" ht="19.5" customHeight="1" thickBot="1">
      <c r="A117" s="1098" t="s">
        <v>201</v>
      </c>
      <c r="B117" s="1099"/>
      <c r="C117" s="1100"/>
      <c r="D117" s="482">
        <v>614</v>
      </c>
      <c r="E117" s="1058">
        <f>MSMT_novy!C71</f>
        <v>6</v>
      </c>
      <c r="F117" s="1059"/>
      <c r="G117" s="1056">
        <f>MSMT_novy!D71</f>
        <v>11</v>
      </c>
      <c r="H117" s="1057"/>
      <c r="I117" s="577">
        <f>E117+G117</f>
        <v>17</v>
      </c>
      <c r="L117" s="386"/>
      <c r="M117" s="502"/>
    </row>
    <row r="118" spans="1:5" ht="12.75">
      <c r="A118" s="543"/>
      <c r="B118" s="1102"/>
      <c r="C118" s="1102"/>
      <c r="D118" s="1102"/>
      <c r="E118" s="1102"/>
    </row>
    <row r="120" spans="1:6" ht="13.5" thickBot="1">
      <c r="A120" s="1101" t="s">
        <v>202</v>
      </c>
      <c r="B120" s="1101"/>
      <c r="C120" s="1101"/>
      <c r="D120" s="1101"/>
      <c r="E120" s="1101"/>
      <c r="F120" s="561"/>
    </row>
    <row r="121" spans="1:9" ht="42.75" customHeight="1">
      <c r="A121" s="1088"/>
      <c r="B121" s="1089"/>
      <c r="C121" s="1090"/>
      <c r="D121" s="479" t="s">
        <v>102</v>
      </c>
      <c r="E121" s="1061" t="s">
        <v>204</v>
      </c>
      <c r="F121" s="1091"/>
      <c r="G121" s="1091" t="s">
        <v>150</v>
      </c>
      <c r="H121" s="1064"/>
      <c r="I121" s="562" t="s">
        <v>13</v>
      </c>
    </row>
    <row r="122" spans="1:9" ht="13.5" thickBot="1">
      <c r="A122" s="1092" t="s">
        <v>105</v>
      </c>
      <c r="B122" s="1093"/>
      <c r="C122" s="1094"/>
      <c r="D122" s="480" t="s">
        <v>161</v>
      </c>
      <c r="E122" s="1059">
        <v>3</v>
      </c>
      <c r="F122" s="1095">
        <v>3</v>
      </c>
      <c r="G122" s="1095">
        <v>4</v>
      </c>
      <c r="H122" s="1056"/>
      <c r="I122" s="563">
        <v>2</v>
      </c>
    </row>
    <row r="123" spans="1:9" ht="19.5" customHeight="1">
      <c r="A123" s="1083" t="s">
        <v>203</v>
      </c>
      <c r="B123" s="1084"/>
      <c r="C123" s="1085"/>
      <c r="D123" s="481">
        <v>712</v>
      </c>
      <c r="E123" s="1060">
        <f>E124+E125+E126</f>
        <v>0</v>
      </c>
      <c r="F123" s="1061"/>
      <c r="G123" s="1086">
        <f>MSMT_novy!D30</f>
        <v>106</v>
      </c>
      <c r="H123" s="1087"/>
      <c r="I123" s="564">
        <f>MSMT_novy!E30</f>
        <v>106</v>
      </c>
    </row>
    <row r="124" spans="1:9" ht="19.5" customHeight="1">
      <c r="A124" s="1071" t="s">
        <v>75</v>
      </c>
      <c r="B124" s="1066" t="s">
        <v>205</v>
      </c>
      <c r="C124" s="1067"/>
      <c r="D124" s="494">
        <v>717</v>
      </c>
      <c r="E124" s="1068"/>
      <c r="F124" s="1069"/>
      <c r="G124" s="1070">
        <f>MSMT_novy!E31</f>
        <v>20</v>
      </c>
      <c r="H124" s="1054"/>
      <c r="I124" s="576">
        <f>SUM(E124:H124)</f>
        <v>20</v>
      </c>
    </row>
    <row r="125" spans="1:9" ht="19.5" customHeight="1">
      <c r="A125" s="1071"/>
      <c r="B125" s="1066" t="s">
        <v>206</v>
      </c>
      <c r="C125" s="1067"/>
      <c r="D125" s="494">
        <v>718</v>
      </c>
      <c r="E125" s="1068"/>
      <c r="F125" s="1069"/>
      <c r="G125" s="1070">
        <f>MSMT_novy!E32</f>
        <v>52</v>
      </c>
      <c r="H125" s="1054"/>
      <c r="I125" s="576">
        <f>SUM(E125:H125)</f>
        <v>52</v>
      </c>
    </row>
    <row r="126" spans="1:9" ht="19.5" customHeight="1">
      <c r="A126" s="1071"/>
      <c r="B126" s="1066" t="s">
        <v>207</v>
      </c>
      <c r="C126" s="1067"/>
      <c r="D126" s="494">
        <v>719</v>
      </c>
      <c r="E126" s="1068"/>
      <c r="F126" s="1069"/>
      <c r="G126" s="1070">
        <f>MSMT_novy!E33</f>
        <v>34</v>
      </c>
      <c r="H126" s="1054"/>
      <c r="I126" s="576">
        <f>SUM(E126:H126)</f>
        <v>34</v>
      </c>
    </row>
    <row r="127" spans="1:9" ht="19.5" customHeight="1">
      <c r="A127" s="1078" t="s">
        <v>208</v>
      </c>
      <c r="B127" s="1079"/>
      <c r="C127" s="1080"/>
      <c r="D127" s="494">
        <v>710</v>
      </c>
      <c r="E127" s="1081" t="s">
        <v>77</v>
      </c>
      <c r="F127" s="1082"/>
      <c r="G127" s="1081" t="s">
        <v>77</v>
      </c>
      <c r="H127" s="1082"/>
      <c r="I127" s="676">
        <f>'TAB III'!J81</f>
        <v>3</v>
      </c>
    </row>
    <row r="128" spans="1:9" ht="19.5" customHeight="1">
      <c r="A128" s="1071" t="s">
        <v>75</v>
      </c>
      <c r="B128" s="1066" t="s">
        <v>205</v>
      </c>
      <c r="C128" s="1067"/>
      <c r="D128" s="494">
        <v>721</v>
      </c>
      <c r="E128" s="1081" t="s">
        <v>77</v>
      </c>
      <c r="F128" s="1082"/>
      <c r="G128" s="1081" t="s">
        <v>77</v>
      </c>
      <c r="H128" s="1082"/>
      <c r="I128" s="578"/>
    </row>
    <row r="129" spans="1:9" ht="19.5" customHeight="1">
      <c r="A129" s="1071"/>
      <c r="B129" s="1066" t="s">
        <v>206</v>
      </c>
      <c r="C129" s="1067"/>
      <c r="D129" s="494">
        <v>722</v>
      </c>
      <c r="E129" s="1081" t="s">
        <v>77</v>
      </c>
      <c r="F129" s="1082"/>
      <c r="G129" s="1081" t="s">
        <v>77</v>
      </c>
      <c r="H129" s="1082"/>
      <c r="I129" s="578"/>
    </row>
    <row r="130" spans="1:9" ht="19.5" customHeight="1" thickBot="1">
      <c r="A130" s="1072"/>
      <c r="B130" s="1073" t="s">
        <v>207</v>
      </c>
      <c r="C130" s="1074"/>
      <c r="D130" s="482">
        <v>723</v>
      </c>
      <c r="E130" s="1075" t="s">
        <v>77</v>
      </c>
      <c r="F130" s="1076"/>
      <c r="G130" s="1076" t="s">
        <v>77</v>
      </c>
      <c r="H130" s="1077"/>
      <c r="I130" s="577"/>
    </row>
    <row r="133" ht="12.75">
      <c r="A133" s="677" t="s">
        <v>346</v>
      </c>
    </row>
    <row r="134" ht="12.75">
      <c r="A134" s="478" t="s">
        <v>344</v>
      </c>
    </row>
    <row r="135" ht="12.75">
      <c r="A135" s="478" t="s">
        <v>345</v>
      </c>
    </row>
  </sheetData>
  <sheetProtection/>
  <mergeCells count="182">
    <mergeCell ref="E102:F102"/>
    <mergeCell ref="B102:C102"/>
    <mergeCell ref="A102:A103"/>
    <mergeCell ref="A98:C98"/>
    <mergeCell ref="A99:C99"/>
    <mergeCell ref="D98:E98"/>
    <mergeCell ref="A100:C100"/>
    <mergeCell ref="A101:C101"/>
    <mergeCell ref="E99:F99"/>
    <mergeCell ref="A93:C93"/>
    <mergeCell ref="G99:H99"/>
    <mergeCell ref="E100:F100"/>
    <mergeCell ref="G100:H100"/>
    <mergeCell ref="E101:F101"/>
    <mergeCell ref="G101:H101"/>
    <mergeCell ref="E95:F95"/>
    <mergeCell ref="G95:H95"/>
    <mergeCell ref="A94:C94"/>
    <mergeCell ref="A95:C95"/>
    <mergeCell ref="A40:B40"/>
    <mergeCell ref="A41:B41"/>
    <mergeCell ref="B45:E45"/>
    <mergeCell ref="A47:C47"/>
    <mergeCell ref="A42:B42"/>
    <mergeCell ref="A51:A52"/>
    <mergeCell ref="A50:C50"/>
    <mergeCell ref="A43:B43"/>
    <mergeCell ref="E92:F92"/>
    <mergeCell ref="G92:H92"/>
    <mergeCell ref="E93:F93"/>
    <mergeCell ref="G93:H93"/>
    <mergeCell ref="G94:H94"/>
    <mergeCell ref="E94:F94"/>
    <mergeCell ref="A92:C92"/>
    <mergeCell ref="A1:D1"/>
    <mergeCell ref="A2:B2"/>
    <mergeCell ref="D2:E2"/>
    <mergeCell ref="A3:B3"/>
    <mergeCell ref="A14:A16"/>
    <mergeCell ref="A39:B39"/>
    <mergeCell ref="A38:C38"/>
    <mergeCell ref="D38:E38"/>
    <mergeCell ref="A30:A35"/>
    <mergeCell ref="B33:C33"/>
    <mergeCell ref="H38:L40"/>
    <mergeCell ref="A73:B73"/>
    <mergeCell ref="A26:C26"/>
    <mergeCell ref="A8:D8"/>
    <mergeCell ref="A89:C89"/>
    <mergeCell ref="A84:C84"/>
    <mergeCell ref="A85:C85"/>
    <mergeCell ref="A83:B83"/>
    <mergeCell ref="C83:D83"/>
    <mergeCell ref="A90:C90"/>
    <mergeCell ref="B52:C52"/>
    <mergeCell ref="A48:C48"/>
    <mergeCell ref="A49:C49"/>
    <mergeCell ref="B58:C58"/>
    <mergeCell ref="B79:C79"/>
    <mergeCell ref="B80:C80"/>
    <mergeCell ref="A86:C86"/>
    <mergeCell ref="A87:C87"/>
    <mergeCell ref="A88:C88"/>
    <mergeCell ref="B77:C77"/>
    <mergeCell ref="A77:A80"/>
    <mergeCell ref="A75:C75"/>
    <mergeCell ref="A74:C74"/>
    <mergeCell ref="B78:C78"/>
    <mergeCell ref="A76:C76"/>
    <mergeCell ref="A53:C53"/>
    <mergeCell ref="B54:C54"/>
    <mergeCell ref="B15:C15"/>
    <mergeCell ref="B16:C16"/>
    <mergeCell ref="A17:C17"/>
    <mergeCell ref="B34:C34"/>
    <mergeCell ref="B35:C35"/>
    <mergeCell ref="B51:C51"/>
    <mergeCell ref="A44:B44"/>
    <mergeCell ref="A54:A61"/>
    <mergeCell ref="A9:C9"/>
    <mergeCell ref="A23:C23"/>
    <mergeCell ref="A27:C27"/>
    <mergeCell ref="A28:C28"/>
    <mergeCell ref="A29:C29"/>
    <mergeCell ref="B30:C30"/>
    <mergeCell ref="B14:C14"/>
    <mergeCell ref="A21:C21"/>
    <mergeCell ref="A10:C10"/>
    <mergeCell ref="A11:C11"/>
    <mergeCell ref="G102:H102"/>
    <mergeCell ref="E103:F103"/>
    <mergeCell ref="A22:C22"/>
    <mergeCell ref="A63:A70"/>
    <mergeCell ref="B63:C63"/>
    <mergeCell ref="B64:B66"/>
    <mergeCell ref="B68:B70"/>
    <mergeCell ref="B67:C67"/>
    <mergeCell ref="B31:C31"/>
    <mergeCell ref="B32:C32"/>
    <mergeCell ref="A12:C12"/>
    <mergeCell ref="A13:C13"/>
    <mergeCell ref="A108:C108"/>
    <mergeCell ref="E105:F105"/>
    <mergeCell ref="E106:F106"/>
    <mergeCell ref="A62:C62"/>
    <mergeCell ref="B55:B57"/>
    <mergeCell ref="B59:B61"/>
    <mergeCell ref="E108:F108"/>
    <mergeCell ref="B106:C106"/>
    <mergeCell ref="G103:H103"/>
    <mergeCell ref="E104:F104"/>
    <mergeCell ref="G104:H104"/>
    <mergeCell ref="B103:C103"/>
    <mergeCell ref="A104:C104"/>
    <mergeCell ref="G112:H112"/>
    <mergeCell ref="G105:H105"/>
    <mergeCell ref="G106:H106"/>
    <mergeCell ref="E107:F107"/>
    <mergeCell ref="G107:H107"/>
    <mergeCell ref="G108:H108"/>
    <mergeCell ref="B110:F110"/>
    <mergeCell ref="A111:D111"/>
    <mergeCell ref="E112:F112"/>
    <mergeCell ref="D3:E3"/>
    <mergeCell ref="A4:B4"/>
    <mergeCell ref="D4:E4"/>
    <mergeCell ref="A5:B5"/>
    <mergeCell ref="D5:E5"/>
    <mergeCell ref="B105:C105"/>
    <mergeCell ref="A105:A106"/>
    <mergeCell ref="A107:C107"/>
    <mergeCell ref="A112:C112"/>
    <mergeCell ref="A113:C113"/>
    <mergeCell ref="A114:C114"/>
    <mergeCell ref="A115:C115"/>
    <mergeCell ref="A116:C116"/>
    <mergeCell ref="A117:C117"/>
    <mergeCell ref="A120:C120"/>
    <mergeCell ref="D120:E120"/>
    <mergeCell ref="B118:E118"/>
    <mergeCell ref="E116:F116"/>
    <mergeCell ref="E117:F117"/>
    <mergeCell ref="A121:C121"/>
    <mergeCell ref="E121:F121"/>
    <mergeCell ref="G121:H121"/>
    <mergeCell ref="A122:C122"/>
    <mergeCell ref="E122:F122"/>
    <mergeCell ref="G122:H122"/>
    <mergeCell ref="A123:C123"/>
    <mergeCell ref="E123:F123"/>
    <mergeCell ref="G123:H123"/>
    <mergeCell ref="A124:A126"/>
    <mergeCell ref="B124:C124"/>
    <mergeCell ref="E124:F124"/>
    <mergeCell ref="G124:H124"/>
    <mergeCell ref="B125:C125"/>
    <mergeCell ref="E126:F126"/>
    <mergeCell ref="G126:H126"/>
    <mergeCell ref="B128:C128"/>
    <mergeCell ref="E128:F128"/>
    <mergeCell ref="G128:H128"/>
    <mergeCell ref="B129:C129"/>
    <mergeCell ref="E129:F129"/>
    <mergeCell ref="G129:H129"/>
    <mergeCell ref="B126:C126"/>
    <mergeCell ref="E125:F125"/>
    <mergeCell ref="G125:H125"/>
    <mergeCell ref="A128:A130"/>
    <mergeCell ref="B130:C130"/>
    <mergeCell ref="E130:F130"/>
    <mergeCell ref="G130:H130"/>
    <mergeCell ref="A127:C127"/>
    <mergeCell ref="E127:F127"/>
    <mergeCell ref="G127:H127"/>
    <mergeCell ref="G116:H116"/>
    <mergeCell ref="G117:H117"/>
    <mergeCell ref="E113:F113"/>
    <mergeCell ref="G113:H113"/>
    <mergeCell ref="E114:F114"/>
    <mergeCell ref="E115:F115"/>
    <mergeCell ref="G114:H114"/>
    <mergeCell ref="G115:H115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  <rowBreaks count="2" manualBreakCount="2">
    <brk id="46" max="8" man="1"/>
    <brk id="9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25">
      <selection activeCell="K52" sqref="K52"/>
    </sheetView>
  </sheetViews>
  <sheetFormatPr defaultColWidth="9.00390625" defaultRowHeight="12.75"/>
  <cols>
    <col min="1" max="1" width="14.125" style="2" customWidth="1"/>
    <col min="2" max="12" width="9.125" style="2" customWidth="1"/>
    <col min="13" max="13" width="23.875" style="2" customWidth="1"/>
    <col min="14" max="14" width="18.125" style="266" customWidth="1"/>
    <col min="15" max="15" width="20.25390625" style="2" customWidth="1"/>
    <col min="16" max="16384" width="9.125" style="2" customWidth="1"/>
  </cols>
  <sheetData>
    <row r="1" spans="1:14" s="39" customFormat="1" ht="18">
      <c r="A1" s="1181" t="s">
        <v>65</v>
      </c>
      <c r="B1" s="1181"/>
      <c r="C1" s="1181"/>
      <c r="D1" s="1181"/>
      <c r="N1" s="265"/>
    </row>
    <row r="2" spans="1:4" ht="15.75">
      <c r="A2" s="40"/>
      <c r="B2" s="40"/>
      <c r="C2" s="40"/>
      <c r="D2" s="40"/>
    </row>
    <row r="3" spans="1:14" s="39" customFormat="1" ht="18">
      <c r="A3" s="240" t="s">
        <v>137</v>
      </c>
      <c r="B3" s="241"/>
      <c r="C3" s="241"/>
      <c r="D3" s="241"/>
      <c r="E3" s="242"/>
      <c r="F3" s="242"/>
      <c r="G3" s="242"/>
      <c r="H3" s="242"/>
      <c r="I3" s="242"/>
      <c r="J3" s="242"/>
      <c r="N3" s="265"/>
    </row>
    <row r="4" spans="1:4" ht="15.75">
      <c r="A4" s="40"/>
      <c r="B4" s="40"/>
      <c r="C4" s="40"/>
      <c r="D4" s="40"/>
    </row>
    <row r="5" spans="6:15" ht="15">
      <c r="F5" s="44" t="s">
        <v>101</v>
      </c>
      <c r="G5" s="42"/>
      <c r="H5" s="42"/>
      <c r="N5" s="1188" t="s">
        <v>93</v>
      </c>
      <c r="O5" s="1188"/>
    </row>
    <row r="6" spans="1:15" ht="24.75" customHeight="1">
      <c r="A6" s="3" t="s">
        <v>0</v>
      </c>
      <c r="N6" s="1193" t="s">
        <v>124</v>
      </c>
      <c r="O6" s="1193"/>
    </row>
    <row r="7" spans="1:16" ht="24.75" customHeight="1">
      <c r="A7" s="3" t="s">
        <v>89</v>
      </c>
      <c r="F7" s="43" t="s">
        <v>394</v>
      </c>
      <c r="G7" s="43"/>
      <c r="H7" s="43"/>
      <c r="I7" s="43"/>
      <c r="J7" s="16"/>
      <c r="K7" s="16"/>
      <c r="L7" s="43"/>
      <c r="M7" s="16"/>
      <c r="N7" s="267" t="s">
        <v>72</v>
      </c>
      <c r="O7" s="264"/>
      <c r="P7" s="16"/>
    </row>
    <row r="8" spans="1:16" ht="24.75" customHeight="1">
      <c r="A8" s="3" t="s">
        <v>90</v>
      </c>
      <c r="F8" s="1185" t="s">
        <v>144</v>
      </c>
      <c r="G8" s="1185"/>
      <c r="H8" s="1185"/>
      <c r="I8" s="1185"/>
      <c r="J8" s="1185"/>
      <c r="K8" s="1185"/>
      <c r="L8" s="1185"/>
      <c r="M8" s="1185"/>
      <c r="N8" s="268" t="s">
        <v>395</v>
      </c>
      <c r="O8" s="264"/>
      <c r="P8" s="16"/>
    </row>
    <row r="9" spans="14:16" ht="24.75" customHeight="1">
      <c r="N9" s="268"/>
      <c r="O9" s="264"/>
      <c r="P9" s="16"/>
    </row>
    <row r="10" spans="1:16" ht="24.75" customHeight="1">
      <c r="A10" s="240" t="s">
        <v>405</v>
      </c>
      <c r="N10" s="268"/>
      <c r="O10" s="264"/>
      <c r="P10" s="16"/>
    </row>
    <row r="11" spans="1:16" ht="24.75" customHeight="1">
      <c r="A11" s="3" t="s">
        <v>42</v>
      </c>
      <c r="N11" s="268"/>
      <c r="O11" s="264"/>
      <c r="P11" s="16"/>
    </row>
    <row r="12" spans="1:16" ht="24.75" customHeight="1">
      <c r="A12" s="3" t="s">
        <v>66</v>
      </c>
      <c r="C12" s="745" t="s">
        <v>356</v>
      </c>
      <c r="I12" s="42"/>
      <c r="J12" s="42"/>
      <c r="K12" s="42"/>
      <c r="L12" s="42"/>
      <c r="N12" s="268"/>
      <c r="O12" s="264"/>
      <c r="P12" s="16"/>
    </row>
    <row r="13" spans="2:16" ht="32.25" customHeight="1">
      <c r="B13" s="54" t="s">
        <v>92</v>
      </c>
      <c r="F13" s="1215" t="s">
        <v>232</v>
      </c>
      <c r="G13" s="1195"/>
      <c r="H13" s="1195"/>
      <c r="I13" s="1195"/>
      <c r="J13" s="1195"/>
      <c r="K13" s="1195"/>
      <c r="L13" s="1195"/>
      <c r="M13" s="1195"/>
      <c r="N13" s="267" t="s">
        <v>154</v>
      </c>
      <c r="O13" s="264"/>
      <c r="P13" s="16"/>
    </row>
    <row r="14" spans="2:16" ht="32.25" customHeight="1">
      <c r="B14" s="54" t="s">
        <v>373</v>
      </c>
      <c r="F14" s="1194" t="s">
        <v>396</v>
      </c>
      <c r="G14" s="1195"/>
      <c r="H14" s="1195"/>
      <c r="I14" s="1195"/>
      <c r="J14" s="1195"/>
      <c r="K14" s="1195"/>
      <c r="L14" s="1195"/>
      <c r="M14" s="1195"/>
      <c r="N14" s="267"/>
      <c r="O14" s="264"/>
      <c r="P14" s="16"/>
    </row>
    <row r="15" spans="2:16" ht="37.5" customHeight="1">
      <c r="B15" s="3" t="s">
        <v>91</v>
      </c>
      <c r="F15" s="42"/>
      <c r="G15" s="42"/>
      <c r="H15" s="42"/>
      <c r="I15" s="42"/>
      <c r="J15" s="42"/>
      <c r="K15" s="42"/>
      <c r="L15" s="42"/>
      <c r="M15" s="16"/>
      <c r="N15" s="268"/>
      <c r="O15" s="264"/>
      <c r="P15" s="16"/>
    </row>
    <row r="16" spans="2:16" ht="45.75" customHeight="1">
      <c r="B16" s="3"/>
      <c r="C16" s="1182" t="s">
        <v>80</v>
      </c>
      <c r="D16" s="1183"/>
      <c r="E16" s="1184"/>
      <c r="F16" s="1186" t="s">
        <v>397</v>
      </c>
      <c r="G16" s="1187"/>
      <c r="H16" s="1187"/>
      <c r="I16" s="1187"/>
      <c r="J16" s="1187"/>
      <c r="K16" s="1187"/>
      <c r="L16" s="1187"/>
      <c r="M16" s="1187"/>
      <c r="N16" s="267" t="s">
        <v>154</v>
      </c>
      <c r="O16" s="264"/>
      <c r="P16" s="16"/>
    </row>
    <row r="17" spans="2:16" ht="15.75" customHeight="1">
      <c r="B17" s="3"/>
      <c r="C17" s="37"/>
      <c r="F17" s="43"/>
      <c r="G17" s="43"/>
      <c r="H17" s="43"/>
      <c r="I17" s="43"/>
      <c r="J17" s="43"/>
      <c r="K17" s="43"/>
      <c r="L17" s="43"/>
      <c r="M17" s="261"/>
      <c r="N17" s="1191"/>
      <c r="O17" s="1192"/>
      <c r="P17" s="16"/>
    </row>
    <row r="18" spans="2:16" ht="36.75" customHeight="1">
      <c r="B18" s="747" t="s">
        <v>398</v>
      </c>
      <c r="C18" s="747"/>
      <c r="D18" s="747"/>
      <c r="E18" s="861"/>
      <c r="F18" s="862"/>
      <c r="G18" s="862"/>
      <c r="H18" s="862"/>
      <c r="I18" s="862"/>
      <c r="J18" s="862"/>
      <c r="K18" s="862"/>
      <c r="L18" s="862"/>
      <c r="M18" s="863"/>
      <c r="N18" s="1189" t="s">
        <v>138</v>
      </c>
      <c r="O18" s="1190"/>
      <c r="P18" s="16"/>
    </row>
    <row r="19" spans="2:16" ht="24.75" customHeight="1">
      <c r="B19" s="3"/>
      <c r="N19" s="268"/>
      <c r="O19" s="16"/>
      <c r="P19" s="16"/>
    </row>
    <row r="20" spans="1:16" ht="24.75" customHeight="1">
      <c r="A20" s="3" t="s">
        <v>11</v>
      </c>
      <c r="N20" s="268"/>
      <c r="O20" s="16"/>
      <c r="P20" s="16"/>
    </row>
    <row r="21" spans="1:16" ht="24.75" customHeight="1">
      <c r="A21" s="3" t="s">
        <v>97</v>
      </c>
      <c r="N21" s="268"/>
      <c r="O21" s="16"/>
      <c r="P21" s="16"/>
    </row>
    <row r="22" spans="1:16" ht="24.75" customHeight="1">
      <c r="A22" s="3"/>
      <c r="N22" s="268"/>
      <c r="O22" s="16"/>
      <c r="P22" s="16"/>
    </row>
    <row r="23" spans="1:16" ht="24.75" customHeight="1">
      <c r="A23" s="47" t="s">
        <v>85</v>
      </c>
      <c r="N23" s="268"/>
      <c r="O23" s="16"/>
      <c r="P23" s="16"/>
    </row>
    <row r="24" spans="1:16" ht="24.75" customHeight="1">
      <c r="A24" s="45" t="s">
        <v>20</v>
      </c>
      <c r="B24" s="49" t="s">
        <v>81</v>
      </c>
      <c r="C24" s="41" t="s">
        <v>82</v>
      </c>
      <c r="D24" s="1202" t="s">
        <v>403</v>
      </c>
      <c r="E24" s="1202"/>
      <c r="F24" s="1202"/>
      <c r="G24" s="1202"/>
      <c r="H24" s="1202"/>
      <c r="I24" s="1202"/>
      <c r="J24" s="1202"/>
      <c r="K24" s="1202"/>
      <c r="L24" s="1202"/>
      <c r="M24" s="1203"/>
      <c r="N24" s="269" t="s">
        <v>145</v>
      </c>
      <c r="O24" s="261"/>
      <c r="P24" s="16"/>
    </row>
    <row r="25" spans="1:16" ht="24.75" customHeight="1">
      <c r="A25" s="45" t="s">
        <v>64</v>
      </c>
      <c r="B25" s="49" t="s">
        <v>83</v>
      </c>
      <c r="C25" s="41" t="s">
        <v>84</v>
      </c>
      <c r="D25" s="1201" t="s">
        <v>404</v>
      </c>
      <c r="E25" s="1202"/>
      <c r="F25" s="1202"/>
      <c r="G25" s="1202"/>
      <c r="H25" s="1202"/>
      <c r="I25" s="1202"/>
      <c r="J25" s="1202"/>
      <c r="K25" s="1202"/>
      <c r="L25" s="1202"/>
      <c r="M25" s="1203"/>
      <c r="N25" s="269" t="s">
        <v>145</v>
      </c>
      <c r="O25" s="16"/>
      <c r="P25" s="16"/>
    </row>
    <row r="26" spans="1:17" ht="24.75" customHeight="1">
      <c r="A26" s="16"/>
      <c r="B26" s="746" t="s">
        <v>67</v>
      </c>
      <c r="N26" s="268"/>
      <c r="O26" s="202"/>
      <c r="P26" s="202"/>
      <c r="Q26" s="53"/>
    </row>
    <row r="27" spans="1:20" ht="24.75" customHeight="1">
      <c r="A27" s="46"/>
      <c r="B27" s="363"/>
      <c r="G27" s="26"/>
      <c r="L27" s="53"/>
      <c r="N27" s="270"/>
      <c r="O27" s="202"/>
      <c r="P27" s="202"/>
      <c r="Q27" s="53"/>
      <c r="R27" s="26"/>
      <c r="S27" s="26"/>
      <c r="T27" s="26"/>
    </row>
    <row r="28" spans="2:16" ht="24.75" customHeight="1">
      <c r="B28" s="1197" t="s">
        <v>146</v>
      </c>
      <c r="C28" s="1198"/>
      <c r="D28" s="1198"/>
      <c r="E28" s="1198"/>
      <c r="F28" s="1198"/>
      <c r="G28" s="1198"/>
      <c r="H28" s="1198"/>
      <c r="I28" s="1198"/>
      <c r="J28" s="1198"/>
      <c r="K28" s="1198"/>
      <c r="L28" s="1198"/>
      <c r="M28" s="1198"/>
      <c r="N28" s="268"/>
      <c r="O28" s="16"/>
      <c r="P28" s="16"/>
    </row>
    <row r="29" spans="2:16" ht="24.75" customHeight="1">
      <c r="B29" s="262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75"/>
      <c r="N29" s="274"/>
      <c r="O29" s="16"/>
      <c r="P29" s="16"/>
    </row>
    <row r="30" spans="1:16" ht="24.75" customHeight="1">
      <c r="A30" s="37" t="s">
        <v>357</v>
      </c>
      <c r="B30" s="262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75"/>
      <c r="N30" s="274"/>
      <c r="O30" s="16"/>
      <c r="P30" s="16"/>
    </row>
    <row r="31" spans="1:16" ht="24.75" customHeight="1">
      <c r="A31" s="1204" t="s">
        <v>355</v>
      </c>
      <c r="B31" s="1204"/>
      <c r="C31" s="1204"/>
      <c r="D31" s="1204"/>
      <c r="E31" s="1204"/>
      <c r="F31" s="1204"/>
      <c r="G31" s="1204"/>
      <c r="H31" s="1204"/>
      <c r="I31" s="1204"/>
      <c r="J31" s="1204"/>
      <c r="K31" s="1204"/>
      <c r="L31" s="1204"/>
      <c r="M31" s="1205"/>
      <c r="N31" s="274"/>
      <c r="O31" s="16"/>
      <c r="P31" s="16"/>
    </row>
    <row r="32" spans="2:16" ht="24.75" customHeight="1">
      <c r="B32" s="262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75"/>
      <c r="N32" s="274"/>
      <c r="O32" s="16"/>
      <c r="P32" s="16"/>
    </row>
    <row r="33" spans="1:16" ht="24.75" customHeight="1">
      <c r="A33" s="1199" t="s">
        <v>358</v>
      </c>
      <c r="B33" s="1199"/>
      <c r="C33" s="1198" t="s">
        <v>353</v>
      </c>
      <c r="D33" s="1198"/>
      <c r="E33" s="1198"/>
      <c r="F33" s="1198"/>
      <c r="G33" s="1198"/>
      <c r="H33" s="1198"/>
      <c r="I33" s="1198"/>
      <c r="J33" s="1198"/>
      <c r="K33" s="1198"/>
      <c r="L33" s="1198"/>
      <c r="M33" s="1206"/>
      <c r="N33" s="274" t="s">
        <v>354</v>
      </c>
      <c r="O33" s="16"/>
      <c r="P33" s="16"/>
    </row>
    <row r="34" spans="2:16" ht="24.75" customHeight="1">
      <c r="B34" s="262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75"/>
      <c r="N34" s="274"/>
      <c r="O34" s="16"/>
      <c r="P34" s="16"/>
    </row>
    <row r="35" spans="1:16" ht="24.75" customHeight="1">
      <c r="A35" s="3" t="s">
        <v>155</v>
      </c>
      <c r="N35" s="268"/>
      <c r="O35" s="16"/>
      <c r="P35" s="16"/>
    </row>
    <row r="36" spans="1:16" ht="24.75" customHeight="1">
      <c r="A36" s="3"/>
      <c r="B36" s="3" t="s">
        <v>68</v>
      </c>
      <c r="F36" s="41" t="s">
        <v>223</v>
      </c>
      <c r="G36" s="41"/>
      <c r="H36" s="41"/>
      <c r="I36" s="41"/>
      <c r="J36" s="41"/>
      <c r="K36" s="41"/>
      <c r="N36" s="268"/>
      <c r="O36" s="16"/>
      <c r="P36" s="16"/>
    </row>
    <row r="37" spans="3:16" ht="24.75" customHeight="1">
      <c r="C37" s="3" t="s">
        <v>86</v>
      </c>
      <c r="F37" s="1213" t="s">
        <v>361</v>
      </c>
      <c r="G37" s="1213"/>
      <c r="H37" s="1213"/>
      <c r="I37" s="1213"/>
      <c r="J37" s="1213"/>
      <c r="K37" s="1213"/>
      <c r="N37" s="269" t="s">
        <v>399</v>
      </c>
      <c r="O37" s="16"/>
      <c r="P37" s="16"/>
    </row>
    <row r="38" spans="3:18" ht="32.25" customHeight="1">
      <c r="C38" s="3" t="s">
        <v>87</v>
      </c>
      <c r="F38" s="1213" t="s">
        <v>362</v>
      </c>
      <c r="G38" s="1213"/>
      <c r="H38" s="1213"/>
      <c r="I38" s="1213"/>
      <c r="J38" s="1213"/>
      <c r="K38" s="1213"/>
      <c r="N38" s="1179" t="s">
        <v>400</v>
      </c>
      <c r="O38" s="1180"/>
      <c r="P38" s="1180"/>
      <c r="Q38" s="1180"/>
      <c r="R38" s="1180"/>
    </row>
    <row r="39" spans="3:16" ht="24.75" customHeight="1">
      <c r="C39" s="3" t="s">
        <v>88</v>
      </c>
      <c r="F39" s="2" t="s">
        <v>363</v>
      </c>
      <c r="N39" s="269"/>
      <c r="O39" s="16"/>
      <c r="P39" s="16"/>
    </row>
    <row r="40" spans="14:16" ht="17.25" customHeight="1">
      <c r="N40" s="268"/>
      <c r="O40" s="16"/>
      <c r="P40" s="16"/>
    </row>
    <row r="41" spans="1:16" ht="15.75">
      <c r="A41" s="747" t="s">
        <v>69</v>
      </c>
      <c r="B41" s="747"/>
      <c r="N41" s="269" t="s">
        <v>139</v>
      </c>
      <c r="O41" s="16"/>
      <c r="P41" s="16"/>
    </row>
    <row r="42" spans="3:16" ht="24.75" customHeight="1">
      <c r="C42" s="3" t="s">
        <v>70</v>
      </c>
      <c r="N42" s="269"/>
      <c r="O42" s="16"/>
      <c r="P42" s="16"/>
    </row>
    <row r="43" spans="14:16" ht="24.75" customHeight="1">
      <c r="N43" s="364"/>
      <c r="O43" s="16"/>
      <c r="P43" s="16"/>
    </row>
    <row r="44" spans="1:16" ht="24.75" customHeight="1">
      <c r="A44" s="678" t="s">
        <v>156</v>
      </c>
      <c r="B44" s="679"/>
      <c r="C44" s="365"/>
      <c r="D44" s="365"/>
      <c r="E44" s="1207" t="s">
        <v>352</v>
      </c>
      <c r="F44" s="1207"/>
      <c r="G44" s="1207"/>
      <c r="H44" s="1207"/>
      <c r="I44" s="1207"/>
      <c r="J44" s="1207"/>
      <c r="K44" s="1207"/>
      <c r="L44" s="1207"/>
      <c r="M44" s="327"/>
      <c r="N44" s="269" t="s">
        <v>140</v>
      </c>
      <c r="O44" s="16"/>
      <c r="P44" s="16"/>
    </row>
    <row r="45" spans="2:16" ht="39" customHeight="1">
      <c r="B45" s="1200" t="s">
        <v>401</v>
      </c>
      <c r="C45" s="1200"/>
      <c r="D45" s="1200"/>
      <c r="E45" s="1200"/>
      <c r="F45" s="1200"/>
      <c r="G45" s="1200"/>
      <c r="H45" s="1200"/>
      <c r="I45" s="1200"/>
      <c r="J45" s="1200"/>
      <c r="K45" s="1200"/>
      <c r="L45" s="1200"/>
      <c r="N45" s="268"/>
      <c r="O45" s="16"/>
      <c r="P45" s="16"/>
    </row>
    <row r="46" spans="2:16" ht="29.25" customHeight="1">
      <c r="B46" s="1204"/>
      <c r="C46" s="1204"/>
      <c r="D46" s="1204"/>
      <c r="E46" s="1204"/>
      <c r="F46" s="1204"/>
      <c r="G46" s="1204"/>
      <c r="H46" s="1204"/>
      <c r="I46" s="1204"/>
      <c r="J46" s="1204"/>
      <c r="K46" s="1204"/>
      <c r="L46" s="1204"/>
      <c r="M46" s="48"/>
      <c r="N46" s="268"/>
      <c r="O46" s="16"/>
      <c r="P46" s="16"/>
    </row>
    <row r="47" spans="1:16" ht="24.75" customHeight="1">
      <c r="A47" s="3" t="s">
        <v>14</v>
      </c>
      <c r="B47" s="127" t="s">
        <v>123</v>
      </c>
      <c r="N47" s="268"/>
      <c r="O47" s="16"/>
      <c r="P47" s="16"/>
    </row>
    <row r="48" spans="1:16" ht="24.75" customHeight="1">
      <c r="A48" s="3" t="s">
        <v>71</v>
      </c>
      <c r="B48" s="1204"/>
      <c r="C48" s="1204"/>
      <c r="D48" s="1204"/>
      <c r="E48" s="1204"/>
      <c r="F48" s="1204"/>
      <c r="G48" s="1204"/>
      <c r="H48" s="1204"/>
      <c r="I48" s="1204"/>
      <c r="J48" s="1204"/>
      <c r="K48" s="1204"/>
      <c r="L48" s="1204"/>
      <c r="N48" s="268"/>
      <c r="O48" s="16"/>
      <c r="P48" s="16"/>
    </row>
    <row r="49" spans="2:16" ht="24.75" customHeight="1">
      <c r="B49" s="3" t="s">
        <v>94</v>
      </c>
      <c r="E49" s="2" t="s">
        <v>224</v>
      </c>
      <c r="N49" s="268" t="s">
        <v>226</v>
      </c>
      <c r="O49" s="16"/>
      <c r="P49" s="16"/>
    </row>
    <row r="50" spans="2:16" ht="24.75" customHeight="1">
      <c r="B50" s="3" t="s">
        <v>147</v>
      </c>
      <c r="E50" s="1202" t="s">
        <v>225</v>
      </c>
      <c r="F50" s="1202"/>
      <c r="G50" s="1202"/>
      <c r="H50" s="1202"/>
      <c r="N50" s="268" t="s">
        <v>98</v>
      </c>
      <c r="O50" s="16"/>
      <c r="P50" s="16"/>
    </row>
    <row r="51" spans="14:16" ht="15.75" customHeight="1">
      <c r="N51" s="268"/>
      <c r="O51" s="16"/>
      <c r="P51" s="16"/>
    </row>
    <row r="52" spans="1:16" ht="24.75" customHeight="1">
      <c r="A52" s="1196" t="s">
        <v>392</v>
      </c>
      <c r="B52" s="1196"/>
      <c r="N52" s="268"/>
      <c r="O52" s="16"/>
      <c r="P52" s="16"/>
    </row>
    <row r="53" spans="1:20" ht="24.75" customHeight="1">
      <c r="A53" s="871" t="s">
        <v>106</v>
      </c>
      <c r="B53" s="872"/>
      <c r="C53" s="873" t="s">
        <v>393</v>
      </c>
      <c r="D53" s="872"/>
      <c r="E53" s="872"/>
      <c r="F53" s="872"/>
      <c r="G53" s="872"/>
      <c r="H53" s="872"/>
      <c r="I53" s="872"/>
      <c r="J53" s="872"/>
      <c r="K53" s="872"/>
      <c r="L53" s="872"/>
      <c r="M53" s="872"/>
      <c r="N53" s="1208" t="s">
        <v>402</v>
      </c>
      <c r="O53" s="1209"/>
      <c r="P53" s="1209"/>
      <c r="Q53" s="1209"/>
      <c r="R53" s="1209"/>
      <c r="S53" s="1209"/>
      <c r="T53" s="1210"/>
    </row>
    <row r="54" spans="1:20" ht="24.75" customHeight="1">
      <c r="A54" s="874"/>
      <c r="B54" s="1214"/>
      <c r="C54" s="1214"/>
      <c r="D54" s="1214"/>
      <c r="E54" s="1214"/>
      <c r="F54" s="1214"/>
      <c r="G54" s="1214"/>
      <c r="H54" s="875"/>
      <c r="I54" s="876"/>
      <c r="J54" s="875"/>
      <c r="K54" s="875"/>
      <c r="L54" s="875"/>
      <c r="M54" s="875"/>
      <c r="N54" s="1211" t="s">
        <v>408</v>
      </c>
      <c r="O54" s="1212"/>
      <c r="P54" s="1212"/>
      <c r="Q54" s="1212"/>
      <c r="R54" s="1212"/>
      <c r="S54" s="1212"/>
      <c r="T54" s="877"/>
    </row>
    <row r="55" spans="1:16" ht="24.75" customHeight="1">
      <c r="A55" s="2" t="s">
        <v>407</v>
      </c>
      <c r="O55" s="16"/>
      <c r="P55" s="16"/>
    </row>
  </sheetData>
  <sheetProtection/>
  <mergeCells count="28">
    <mergeCell ref="N53:T53"/>
    <mergeCell ref="N54:S54"/>
    <mergeCell ref="B46:L46"/>
    <mergeCell ref="F38:K38"/>
    <mergeCell ref="B54:G54"/>
    <mergeCell ref="F13:M13"/>
    <mergeCell ref="B48:L48"/>
    <mergeCell ref="F37:K37"/>
    <mergeCell ref="E50:H50"/>
    <mergeCell ref="D24:M24"/>
    <mergeCell ref="A52:B52"/>
    <mergeCell ref="B28:M28"/>
    <mergeCell ref="A33:B33"/>
    <mergeCell ref="B45:L45"/>
    <mergeCell ref="D25:M25"/>
    <mergeCell ref="A31:M31"/>
    <mergeCell ref="C33:M33"/>
    <mergeCell ref="E44:L44"/>
    <mergeCell ref="N38:R38"/>
    <mergeCell ref="A1:D1"/>
    <mergeCell ref="C16:E16"/>
    <mergeCell ref="F8:M8"/>
    <mergeCell ref="F16:M16"/>
    <mergeCell ref="N5:O5"/>
    <mergeCell ref="N18:O18"/>
    <mergeCell ref="N17:O17"/>
    <mergeCell ref="N6:O6"/>
    <mergeCell ref="F14:M14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19" max="13" man="1"/>
    <brk id="4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CVT</dc:creator>
  <cp:keywords/>
  <dc:description/>
  <cp:lastModifiedBy>Krotilova Jaroslava</cp:lastModifiedBy>
  <cp:lastPrinted>2017-01-23T07:55:16Z</cp:lastPrinted>
  <dcterms:created xsi:type="dcterms:W3CDTF">1999-02-11T07:52:06Z</dcterms:created>
  <dcterms:modified xsi:type="dcterms:W3CDTF">2017-02-06T08:11:44Z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