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625" tabRatio="841" activeTab="3"/>
  </bookViews>
  <sheets>
    <sheet name="TAB I" sheetId="1" r:id="rId1"/>
    <sheet name="TAB II." sheetId="2" r:id="rId2"/>
    <sheet name="TAB III" sheetId="3" r:id="rId3"/>
    <sheet name="TAB IV" sheetId="4" r:id="rId4"/>
    <sheet name="TURNIKET" sheetId="5" state="hidden" r:id="rId5"/>
    <sheet name="Poznámky" sheetId="6" state="hidden" r:id="rId6"/>
    <sheet name="Pomocný" sheetId="7" state="hidden" r:id="rId7"/>
    <sheet name="Vysvětlivky_Tab" sheetId="8" state="hidden" r:id="rId8"/>
    <sheet name="MSMT_Vykaz" sheetId="9" state="hidden" r:id="rId9"/>
    <sheet name="MSMT_Vykaz (2)" sheetId="10" state="hidden" r:id="rId10"/>
    <sheet name="List1" sheetId="11" state="hidden" r:id="rId11"/>
  </sheets>
  <definedNames>
    <definedName name="_xlnm.Print_Area" localSheetId="8">'MSMT_Vykaz'!$A$1:$L$76</definedName>
    <definedName name="_xlnm.Print_Area" localSheetId="5">'Poznámky'!$A$3:$D$37</definedName>
    <definedName name="_xlnm.Print_Area" localSheetId="0">'TAB I'!$A$1:$M$30</definedName>
    <definedName name="_xlnm.Print_Area" localSheetId="1">'TAB II.'!$A$1:$O$36</definedName>
    <definedName name="_xlnm.Print_Area" localSheetId="2">'TAB III'!$A$1:$L$75</definedName>
    <definedName name="_xlnm.Print_Area" localSheetId="3">'TAB IV'!$A$1:$M$67</definedName>
    <definedName name="_xlnm.Print_Area" localSheetId="7">'Vysvětlivky_Tab'!$A$1:$O$51</definedName>
  </definedNames>
  <calcPr fullCalcOnLoad="1"/>
</workbook>
</file>

<file path=xl/sharedStrings.xml><?xml version="1.0" encoding="utf-8"?>
<sst xmlns="http://schemas.openxmlformats.org/spreadsheetml/2006/main" count="831" uniqueCount="397">
  <si>
    <t>Tab. I</t>
  </si>
  <si>
    <t>CMTF</t>
  </si>
  <si>
    <t>FTK</t>
  </si>
  <si>
    <t>PF</t>
  </si>
  <si>
    <t>PřF</t>
  </si>
  <si>
    <t>ÚK</t>
  </si>
  <si>
    <t>FF</t>
  </si>
  <si>
    <t>PdF</t>
  </si>
  <si>
    <t xml:space="preserve">Tab. II  </t>
  </si>
  <si>
    <t>%</t>
  </si>
  <si>
    <t>CELKEM</t>
  </si>
  <si>
    <t>Kč</t>
  </si>
  <si>
    <t>Tab. III</t>
  </si>
  <si>
    <t xml:space="preserve">    Knihovní fondy</t>
  </si>
  <si>
    <t>Celkem</t>
  </si>
  <si>
    <t>Tab. IV</t>
  </si>
  <si>
    <t xml:space="preserve">   Služby</t>
  </si>
  <si>
    <t>MVS</t>
  </si>
  <si>
    <t>Výpůjčka v Knihovně UP probíhá elektronicky do souborného katalogu.</t>
  </si>
  <si>
    <t>POMOCNÁ SÍLA</t>
  </si>
  <si>
    <t xml:space="preserve">FTK </t>
  </si>
  <si>
    <t>LF</t>
  </si>
  <si>
    <t>IC</t>
  </si>
  <si>
    <t>Počet zaregistrovaných čtenářů - podle fakult</t>
  </si>
  <si>
    <t>TUZEMSKÉ</t>
  </si>
  <si>
    <t>ZAHRANIČNÍ</t>
  </si>
  <si>
    <t>VAZBA</t>
  </si>
  <si>
    <t>OSTATNÍ</t>
  </si>
  <si>
    <t>ÚBYTKY</t>
  </si>
  <si>
    <t>TUZEMSKÉ - POČET TITULŮ</t>
  </si>
  <si>
    <t>ZAHRANIČNÍ - POČET TITULŮ</t>
  </si>
  <si>
    <t>CELKEM - POČET SVAZKŮ</t>
  </si>
  <si>
    <t>CELKEM -                          POČET TITULŮ</t>
  </si>
  <si>
    <t>POČET STUDOVEN</t>
  </si>
  <si>
    <t>POČET XEROKOPIÍ</t>
  </si>
  <si>
    <t>POČET STUD.</t>
  </si>
  <si>
    <t>PdF-stud.</t>
  </si>
  <si>
    <t>AV  MATER.</t>
  </si>
  <si>
    <t>PRACOVIŠTĚ</t>
  </si>
  <si>
    <t>VYŠŠÍ STŘEDNÍ ŠKOLA</t>
  </si>
  <si>
    <t>POČET AKCÍ</t>
  </si>
  <si>
    <t xml:space="preserve">ÚČAST </t>
  </si>
  <si>
    <t>Tištěné materiály</t>
  </si>
  <si>
    <t xml:space="preserve">Informační  materiály </t>
  </si>
  <si>
    <t>FAKULTY A PRACOVIŠTĚ KUP</t>
  </si>
  <si>
    <t>*FF</t>
  </si>
  <si>
    <t>**PdF-stud.</t>
  </si>
  <si>
    <t>UP</t>
  </si>
  <si>
    <t>EXTERNÍ</t>
  </si>
  <si>
    <t>POČET</t>
  </si>
  <si>
    <t>POČET MÍST VE STUDOVNÁCH</t>
  </si>
  <si>
    <t>OSOBNÍ POČÍTAČE</t>
  </si>
  <si>
    <t>SERVERY</t>
  </si>
  <si>
    <t>FAKULTA</t>
  </si>
  <si>
    <t>NETIŠTĚNÉ MATERIÁLY CELKEM</t>
  </si>
  <si>
    <r>
      <t xml:space="preserve">VYSOKÁ ŠKOLA               </t>
    </r>
    <r>
      <rPr>
        <sz val="6"/>
        <rFont val="Arial CE"/>
        <family val="2"/>
      </rPr>
      <t>KNIHOVNÍK                NEKNIHOVNÍK</t>
    </r>
  </si>
  <si>
    <r>
      <t xml:space="preserve">STŘEDNÍ ŠKOLA            </t>
    </r>
    <r>
      <rPr>
        <sz val="6"/>
        <rFont val="Arial CE"/>
        <family val="2"/>
      </rPr>
      <t>KNIHOVNÍK            NEKNIHOVNÍK</t>
    </r>
  </si>
  <si>
    <t>UČEBNÍ OBOR</t>
  </si>
  <si>
    <t>KOPÍRKY (vlastnictví)</t>
  </si>
  <si>
    <t>Vzdělávací a výchovné akce</t>
  </si>
  <si>
    <t>Výpočetní technika</t>
  </si>
  <si>
    <t>FAKULTY CELKEM</t>
  </si>
  <si>
    <t>Tab. II</t>
  </si>
  <si>
    <t>BC</t>
  </si>
  <si>
    <t>PŘÍRŮSTKY</t>
  </si>
  <si>
    <t xml:space="preserve">**NÁKUP            </t>
  </si>
  <si>
    <t>FAKULTY+ÚK+       Britské centrum</t>
  </si>
  <si>
    <t>MONOGRAFIE (v KČ)</t>
  </si>
  <si>
    <t xml:space="preserve">                ČASOPISY (v KČ)</t>
  </si>
  <si>
    <t>DAR+GRANTY</t>
  </si>
  <si>
    <t xml:space="preserve">Počet studentů na fakultách </t>
  </si>
  <si>
    <t>nevyplňovat</t>
  </si>
  <si>
    <t>POČET EXKURZÍ</t>
  </si>
  <si>
    <t>Tabulka II a)</t>
  </si>
  <si>
    <t>Tabulka II b)</t>
  </si>
  <si>
    <t>Netištěné materiály</t>
  </si>
  <si>
    <t>Tabulka III a)</t>
  </si>
  <si>
    <t>Tabulka III b)</t>
  </si>
  <si>
    <t>periodická literatura</t>
  </si>
  <si>
    <t xml:space="preserve">POČET REŠERŠÍ </t>
  </si>
  <si>
    <t>SDI   PROFILY</t>
  </si>
  <si>
    <t>MMVS</t>
  </si>
  <si>
    <t>Služby</t>
  </si>
  <si>
    <t>Počet zaregistrovaných čtenářů</t>
  </si>
  <si>
    <t>Tabulka IV a)</t>
  </si>
  <si>
    <t>Tabulka IV b)</t>
  </si>
  <si>
    <t>Tabulka IV c)</t>
  </si>
  <si>
    <t>Tabulka IV d)</t>
  </si>
  <si>
    <t>I a)</t>
  </si>
  <si>
    <t>I c)</t>
  </si>
  <si>
    <t>Tabulka I b)</t>
  </si>
  <si>
    <t>Tabulka I c)</t>
  </si>
  <si>
    <t xml:space="preserve">II b)  netištěné materiály </t>
  </si>
  <si>
    <t>IV a)</t>
  </si>
  <si>
    <t>IV b)</t>
  </si>
  <si>
    <t>IV c)</t>
  </si>
  <si>
    <t>** Časopisy zakoupené pro PdF jsou umístěny převážně na katedrách PdF</t>
  </si>
  <si>
    <t>VYTVOŘENÉ KNIHOVNOU</t>
  </si>
  <si>
    <t>LOKÁLNĚ INSTALOVANÉ</t>
  </si>
  <si>
    <t>Tabulka III c)</t>
  </si>
  <si>
    <r>
      <t xml:space="preserve">netištěné informační materiály </t>
    </r>
    <r>
      <rPr>
        <b/>
        <sz val="10"/>
        <rFont val="Arial CE"/>
        <family val="2"/>
      </rPr>
      <t>(počet titulů)</t>
    </r>
  </si>
  <si>
    <t>DATABÁZE:</t>
  </si>
  <si>
    <t xml:space="preserve">DATABÁZE </t>
  </si>
  <si>
    <t>VÝMĚNA + DAR + GRANTY</t>
  </si>
  <si>
    <t xml:space="preserve">CELKEM - POČET TITULŮ </t>
  </si>
  <si>
    <t>**</t>
  </si>
  <si>
    <t>Poznámka pod Tab. II a)</t>
  </si>
  <si>
    <t>Tabulka I a)</t>
  </si>
  <si>
    <t>Tabulka I d)</t>
  </si>
  <si>
    <t>Personální obsazení</t>
  </si>
  <si>
    <t>Počet přír. čísel</t>
  </si>
  <si>
    <t>Počet titulů</t>
  </si>
  <si>
    <t>KUP</t>
  </si>
  <si>
    <t>ABSENČNÍ VÝPŮJČKA</t>
  </si>
  <si>
    <t>POČET NÁVŠTĚVNÍKŮ KNIHOVNY</t>
  </si>
  <si>
    <t>IV e)</t>
  </si>
  <si>
    <t>TARAN</t>
  </si>
  <si>
    <t>Bakalář</t>
  </si>
  <si>
    <t>čtenářů</t>
  </si>
  <si>
    <t>PRŮMĚR VÝPŮJČEK NA ČTENÁŘE</t>
  </si>
  <si>
    <t>RUP</t>
  </si>
  <si>
    <t>Tabulka IV e)</t>
  </si>
  <si>
    <t>POŽADAVKY NA JINÉ KNIHOVNY</t>
  </si>
  <si>
    <t>Z</t>
  </si>
  <si>
    <t>Ostatní</t>
  </si>
  <si>
    <t xml:space="preserve">TUZEMSKÉ - POČET OBJEDNANÝCH TITULŮ  </t>
  </si>
  <si>
    <t xml:space="preserve">ZAHRANIČNÍ - POČET OBJEDNANÝCH TITULŮ  </t>
  </si>
  <si>
    <t>*  Časopisy zakoupené pro FF jsou ve studovně ÚK</t>
  </si>
  <si>
    <t>Fond Knihovny UP je tvořen fondem Ústřední knihovny,</t>
  </si>
  <si>
    <r>
      <t xml:space="preserve">Všechny přírůstky fondu získané </t>
    </r>
    <r>
      <rPr>
        <sz val="10"/>
        <rFont val="Arial CE"/>
        <family val="2"/>
      </rPr>
      <t>nákupem nebo výměnou</t>
    </r>
  </si>
  <si>
    <t>Počet prodloužení</t>
  </si>
  <si>
    <t>za KUP uvádí dr. Slezáková</t>
  </si>
  <si>
    <r>
      <t>se vzdáleným přístupem</t>
    </r>
    <r>
      <rPr>
        <b/>
        <sz val="10"/>
        <rFont val="Arial CE"/>
        <family val="2"/>
      </rPr>
      <t xml:space="preserve"> </t>
    </r>
  </si>
  <si>
    <t>FF-nedrl.</t>
  </si>
  <si>
    <t>FF-rakous.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</si>
  <si>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</si>
  <si>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</si>
  <si>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</si>
  <si>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</si>
  <si>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</si>
  <si>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</si>
  <si>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</si>
  <si>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</si>
  <si>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</si>
  <si>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</si>
  <si>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</si>
  <si>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</si>
  <si>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PRŮCHODY TURNIKETEM V ÚK</t>
  </si>
  <si>
    <t>TABULKA</t>
  </si>
  <si>
    <t>NÁZEV</t>
  </si>
  <si>
    <t>VYPLNÍ</t>
  </si>
  <si>
    <t>POZNÁMKA</t>
  </si>
  <si>
    <t>každé středisko samo</t>
  </si>
  <si>
    <t>každé středisko samo, za FF, PdF a ÚK - Z. Šuldová</t>
  </si>
  <si>
    <t>akce pro 1.ročníky (počítá sekaždá akce) + plánované akce</t>
  </si>
  <si>
    <t>každé středisko samo, za FF, PdF a ÚK odd. automatizace (uvádět počet titulů, ne přír. čísel!)</t>
  </si>
  <si>
    <t xml:space="preserve">každé středisko samo, za FF, PdF a ÚK odd. automatizace </t>
  </si>
  <si>
    <t xml:space="preserve">každé pracoviště samo                  </t>
  </si>
  <si>
    <t>Kopírky a početkopií</t>
  </si>
  <si>
    <r>
      <t xml:space="preserve">každé středisko samo, </t>
    </r>
    <r>
      <rPr>
        <b/>
        <sz val="10"/>
        <rFont val="Arial CE"/>
        <family val="0"/>
      </rPr>
      <t>za FF, PdF a ÚK - Z. Šuldová</t>
    </r>
  </si>
  <si>
    <r>
      <t xml:space="preserve">Dokumenty získané </t>
    </r>
    <r>
      <rPr>
        <b/>
        <sz val="10"/>
        <rFont val="Arial CE"/>
        <family val="0"/>
      </rPr>
      <t>nákupem</t>
    </r>
    <r>
      <rPr>
        <sz val="10"/>
        <rFont val="Arial CE"/>
        <family val="0"/>
      </rPr>
      <t>, které</t>
    </r>
    <r>
      <rPr>
        <b/>
        <sz val="10"/>
        <rFont val="Arial CE"/>
        <family val="0"/>
      </rPr>
      <t xml:space="preserve"> prošly akvizicí </t>
    </r>
    <r>
      <rPr>
        <sz val="10"/>
        <rFont val="Arial CE"/>
        <family val="0"/>
      </rPr>
      <t>KUP + náklady na výměnu (</t>
    </r>
    <r>
      <rPr>
        <b/>
        <sz val="10"/>
        <rFont val="Arial CE"/>
        <family val="0"/>
      </rPr>
      <t>ne granty!</t>
    </r>
    <r>
      <rPr>
        <sz val="10"/>
        <rFont val="Arial CE"/>
        <family val="0"/>
      </rPr>
      <t>)</t>
    </r>
  </si>
  <si>
    <t>Poznámka k dokumentům, které byly zakoupeny z jiných prostředků (např. dar BR...)</t>
  </si>
  <si>
    <t>IS LF</t>
  </si>
  <si>
    <t>STATISTICKÉ TABULKY</t>
  </si>
  <si>
    <t>Do statistiky se započítávají pouze ty dokumenty, které jsou zapsány v T-Series !!!</t>
  </si>
  <si>
    <t>Informační materiály</t>
  </si>
  <si>
    <t>Uvádí se pouze ty dokumenty, které při nákupu prošly akvizicí KUP, nebo byly získány jiným způsobem (dar, výměna), ale zůstávají ve vlastnictví KUP.</t>
  </si>
  <si>
    <t>Retrokatalogizace se NEZAPOČÍTÁVÁ do přírůstku, uvádí se pouze v textové části výroční zprávy.</t>
  </si>
  <si>
    <t>Časopisy odebírané v roce ….</t>
  </si>
  <si>
    <t>Časopisy trvale uchovávané v IS a ÚK</t>
  </si>
  <si>
    <r>
      <t xml:space="preserve">Celkem počet svazků </t>
    </r>
    <r>
      <rPr>
        <sz val="12"/>
        <rFont val="Arial CE"/>
        <family val="2"/>
      </rPr>
      <t>- u nesvázaných časopisů se uvádí pravděpodobný počet svazků po svázání</t>
    </r>
  </si>
  <si>
    <t>SLUŽBY</t>
  </si>
  <si>
    <r>
      <t xml:space="preserve">Uvádět </t>
    </r>
    <r>
      <rPr>
        <b/>
        <sz val="10"/>
        <rFont val="Arial CE"/>
        <family val="0"/>
      </rPr>
      <t>pouze techniku vedenou v inventáři střediska nebo pracoviště</t>
    </r>
    <r>
      <rPr>
        <sz val="10"/>
        <rFont val="Arial CE"/>
        <family val="0"/>
      </rPr>
      <t xml:space="preserve"> (</t>
    </r>
    <r>
      <rPr>
        <b/>
        <sz val="10"/>
        <rFont val="Arial CE"/>
        <family val="0"/>
      </rPr>
      <t>NE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 xml:space="preserve">co je v zápůjčním listě!)                                                                          </t>
    </r>
  </si>
  <si>
    <t>Odd. automatizace</t>
  </si>
  <si>
    <t>Rogl,  Kvasničková - CVT</t>
  </si>
  <si>
    <r>
      <t>ostatní</t>
    </r>
    <r>
      <rPr>
        <sz val="10"/>
        <rFont val="Arial CE"/>
        <family val="0"/>
      </rPr>
      <t xml:space="preserve"> druhy dokumentů do poznámky pod tabulku konkretizovat (např. materiál v Brailově písmu)</t>
    </r>
  </si>
  <si>
    <t xml:space="preserve">NÁKUPY a VÝMĚNA  odd. automatizace                     DAR, ÚBYTKY - každé středisko samo,                                      za FF, PdF a ÚK odd. automatizace </t>
  </si>
  <si>
    <t>každé středisko samo, za FF, PdF a ÚK odd. automatizace (uvádět POČET TITULŮ, ne přír. čísel!)</t>
  </si>
  <si>
    <t>Databáze vytvořené a spravované knihovnou na vlastních serverech - (Tinlib a OBD se uvádí v ÚK)…</t>
  </si>
  <si>
    <r>
      <t>lokálně instalované</t>
    </r>
    <r>
      <rPr>
        <b/>
        <sz val="10"/>
        <rFont val="Arial CE"/>
        <family val="2"/>
      </rPr>
      <t xml:space="preserve"> - (vše, co je na CD, DVD,... není přílohu a dá se v tom vyhledávat) = MDT, encyklopedie, slovníky, výukové programy…</t>
    </r>
  </si>
  <si>
    <r>
      <t xml:space="preserve">Rešerše = </t>
    </r>
    <r>
      <rPr>
        <sz val="10"/>
        <rFont val="Arial CE"/>
        <family val="0"/>
      </rPr>
      <t>vyhledávání v databázích</t>
    </r>
    <r>
      <rPr>
        <b/>
        <sz val="10"/>
        <rFont val="Arial CE"/>
        <family val="2"/>
      </rPr>
      <t>. Každá rešerše musí mít písemný podklad.</t>
    </r>
  </si>
  <si>
    <t xml:space="preserve">Absenční výpůjčky podle knihoven </t>
  </si>
  <si>
    <t>Počet návštěvníků knihovny</t>
  </si>
  <si>
    <t>za ÚK - Z. Žvaková</t>
  </si>
  <si>
    <r>
      <t>Vlastnictví kopírek</t>
    </r>
    <r>
      <rPr>
        <sz val="10"/>
        <rFont val="Arial CE"/>
        <family val="0"/>
      </rPr>
      <t xml:space="preserve">  -  kopírky na IS,které nejsou majetkem fakulty a byly placeny z rozpočtu UP, jsou majetkem KUP</t>
    </r>
  </si>
  <si>
    <r>
      <t xml:space="preserve">CD, DVD,  video ... - </t>
    </r>
    <r>
      <rPr>
        <b/>
        <sz val="10"/>
        <rFont val="Arial CE"/>
        <family val="0"/>
      </rPr>
      <t>získané nákupem</t>
    </r>
    <r>
      <rPr>
        <sz val="10"/>
        <rFont val="Arial CE"/>
        <family val="2"/>
      </rPr>
      <t xml:space="preserve"> (prošly akvizicí KUP a </t>
    </r>
    <r>
      <rPr>
        <b/>
        <sz val="10"/>
        <rFont val="Arial CE"/>
        <family val="0"/>
      </rPr>
      <t>byly objednány jako netištěný materiál</t>
    </r>
    <r>
      <rPr>
        <sz val="10"/>
        <rFont val="Arial CE"/>
        <family val="2"/>
      </rPr>
      <t xml:space="preserve">)  </t>
    </r>
  </si>
  <si>
    <t>Elektronické informační zdroje (EIZ)</t>
  </si>
  <si>
    <t>Tab. V</t>
  </si>
  <si>
    <t>Přehled databází přístupných pro UP</t>
  </si>
  <si>
    <t xml:space="preserve"> odd. automatizace       (dřív dr. Hladký)                           </t>
  </si>
  <si>
    <t>OTF</t>
  </si>
  <si>
    <t>OA</t>
  </si>
  <si>
    <t>OVS</t>
  </si>
  <si>
    <t>OBIS</t>
  </si>
  <si>
    <t>OOF</t>
  </si>
  <si>
    <r>
      <t xml:space="preserve">VYSOKÁ ŠKOLA     </t>
    </r>
    <r>
      <rPr>
        <sz val="6"/>
        <rFont val="Arial CE"/>
        <family val="2"/>
      </rPr>
      <t>KNIHOVNÍK         NEKNIHOVNÍK</t>
    </r>
  </si>
  <si>
    <t>PC -              v knihovně celkem</t>
  </si>
  <si>
    <t>z T-Series</t>
  </si>
  <si>
    <t>Blackwell</t>
  </si>
  <si>
    <t>Kluwer</t>
  </si>
  <si>
    <t>Wiley</t>
  </si>
  <si>
    <t>Elsevier</t>
  </si>
  <si>
    <t>Springer</t>
  </si>
  <si>
    <t xml:space="preserve">II c)   časopisy hrazené z centrálních prostředků UP (CP) </t>
  </si>
  <si>
    <t>***    Do AV materiálu patří všechny typy netištěných materiálů s vyjímkou databází</t>
  </si>
  <si>
    <r>
      <t>AV MATERIÁLY</t>
    </r>
    <r>
      <rPr>
        <b/>
        <sz val="10"/>
        <rFont val="Arial CE"/>
        <family val="2"/>
      </rPr>
      <t xml:space="preserve"> - audiokazety, videokazety, hudební CD, DVD, diskety, pásky, gramofonové desky …</t>
    </r>
  </si>
  <si>
    <t xml:space="preserve">***  AV  MATERIÁLY </t>
  </si>
  <si>
    <t>**** VZDÁLENÝ                PŘÍSTUP</t>
  </si>
  <si>
    <t>Počet knihovních jednotek celkem</t>
  </si>
  <si>
    <t>knihy a periodika</t>
  </si>
  <si>
    <t>ostatní dokumenty</t>
  </si>
  <si>
    <t>v tom</t>
  </si>
  <si>
    <t>Úbytky knihovních jednotek za rok</t>
  </si>
  <si>
    <t>Počet titulů odebíraných periodik</t>
  </si>
  <si>
    <t>Počet exemplářů odebíraných periodik</t>
  </si>
  <si>
    <t>X</t>
  </si>
  <si>
    <t>I c)  vzdělávací a výchovné akce</t>
  </si>
  <si>
    <t>I d)  výpočetní technika</t>
  </si>
  <si>
    <t>knihovní fond</t>
  </si>
  <si>
    <t>knihy, mapy, plakáty, grafické listy ...</t>
  </si>
  <si>
    <r>
      <t xml:space="preserve">Vyplnit </t>
    </r>
    <r>
      <rPr>
        <b/>
        <sz val="10"/>
        <rFont val="Arial CE"/>
        <family val="0"/>
      </rPr>
      <t>pouze</t>
    </r>
    <r>
      <rPr>
        <sz val="10"/>
        <rFont val="Arial CE"/>
        <family val="2"/>
      </rPr>
      <t xml:space="preserve"> úbytky a počet titulů a exemplářů odebíraných periodik </t>
    </r>
  </si>
  <si>
    <t>Tabulka III d)</t>
  </si>
  <si>
    <r>
      <t>POZOR! Samostatné přílohy se NEPOČÍTAJÍ do statistiky! (</t>
    </r>
    <r>
      <rPr>
        <i/>
        <sz val="10"/>
        <rFont val="Arial CE"/>
        <family val="0"/>
      </rPr>
      <t xml:space="preserve">Export - monografie (+ lokální údaje) pro statistiky (bez 
samostatnych priloh)) </t>
    </r>
    <r>
      <rPr>
        <b/>
        <sz val="10"/>
        <rFont val="Arial CE"/>
        <family val="0"/>
      </rPr>
      <t xml:space="preserve">                                     </t>
    </r>
  </si>
  <si>
    <t>AV materiály, CD-ROM</t>
  </si>
  <si>
    <t>ostatní - ?</t>
  </si>
  <si>
    <t>- uvést do poznámky pod tabulkou co toto pole zahrnuje</t>
  </si>
  <si>
    <r>
      <t xml:space="preserve"> (dar, výměna), ale </t>
    </r>
    <r>
      <rPr>
        <b/>
        <i/>
        <sz val="12"/>
        <rFont val="Arial CE"/>
        <family val="0"/>
      </rPr>
      <t>zůstávají ve vlastnictví KUP.</t>
    </r>
  </si>
  <si>
    <t xml:space="preserve">1. řádek </t>
  </si>
  <si>
    <r>
      <t xml:space="preserve"> fakulta</t>
    </r>
    <r>
      <rPr>
        <sz val="12"/>
        <rFont val="Arial CE"/>
        <family val="2"/>
      </rPr>
      <t xml:space="preserve">      </t>
    </r>
  </si>
  <si>
    <t>dokumenty jsou majetkem fakulty, ale jsou zpracovány do Tinlibu</t>
  </si>
  <si>
    <t>2. řádek</t>
  </si>
  <si>
    <t xml:space="preserve"> KUP</t>
  </si>
  <si>
    <t>vzor</t>
  </si>
  <si>
    <t xml:space="preserve">2. řádek - </t>
  </si>
  <si>
    <r>
      <t xml:space="preserve">uvádí se pouze ty dokumenty, které při nákupu </t>
    </r>
    <r>
      <rPr>
        <b/>
        <i/>
        <sz val="12"/>
        <rFont val="Arial CE"/>
        <family val="0"/>
      </rPr>
      <t>prošly akvizicí KUP</t>
    </r>
    <r>
      <rPr>
        <sz val="12"/>
        <rFont val="Arial CE"/>
        <family val="2"/>
      </rPr>
      <t>, nebo byly získány jiným způsobem</t>
    </r>
  </si>
  <si>
    <r>
      <t xml:space="preserve">Tuzemské - počet titulů </t>
    </r>
    <r>
      <rPr>
        <sz val="12"/>
        <rFont val="Arial CE"/>
        <family val="2"/>
      </rPr>
      <t xml:space="preserve">- </t>
    </r>
  </si>
  <si>
    <t>počet OBJEDNANÝCH titulů</t>
  </si>
  <si>
    <r>
      <t>Zahraniční - počet titulů</t>
    </r>
    <r>
      <rPr>
        <sz val="12"/>
        <rFont val="Arial CE"/>
        <family val="2"/>
      </rPr>
      <t xml:space="preserve"> - </t>
    </r>
  </si>
  <si>
    <r>
      <t>Celkem počet titulů</t>
    </r>
    <r>
      <rPr>
        <sz val="12"/>
        <rFont val="Arial CE"/>
        <family val="2"/>
      </rPr>
      <t xml:space="preserve"> - </t>
    </r>
  </si>
  <si>
    <t xml:space="preserve">I b) Počet studentů na jednotlivých fakultách </t>
  </si>
  <si>
    <t>I d) Výpočetní technika</t>
  </si>
  <si>
    <t>BIS, OTF</t>
  </si>
  <si>
    <r>
      <t>II b) Netištěné materiály</t>
    </r>
    <r>
      <rPr>
        <sz val="12"/>
        <rFont val="Arial CE"/>
        <family val="2"/>
      </rPr>
      <t xml:space="preserve"> </t>
    </r>
  </si>
  <si>
    <r>
      <t>II a) Tištěné materiály</t>
    </r>
    <r>
      <rPr>
        <sz val="12"/>
        <rFont val="Arial CE"/>
        <family val="2"/>
      </rPr>
      <t xml:space="preserve"> </t>
    </r>
  </si>
  <si>
    <t xml:space="preserve">II c) Časopisy hrazené z CP </t>
  </si>
  <si>
    <t>zpracuje</t>
  </si>
  <si>
    <t>OTF, BC,</t>
  </si>
  <si>
    <r>
      <t>IV a) Počet rešerší</t>
    </r>
    <r>
      <rPr>
        <sz val="12"/>
        <rFont val="Arial CE"/>
        <family val="2"/>
      </rPr>
      <t xml:space="preserve"> - </t>
    </r>
  </si>
  <si>
    <t xml:space="preserve">  jsou majetkem KUP</t>
  </si>
  <si>
    <r>
      <t xml:space="preserve">počet všech objednaných titulů + dary + výměna + </t>
    </r>
    <r>
      <rPr>
        <sz val="12"/>
        <rFont val="Arial CE"/>
        <family val="0"/>
      </rPr>
      <t>granty</t>
    </r>
  </si>
  <si>
    <t xml:space="preserve">  SDI a jiné (počítají se pouze ty rešerše, které mají "košilku")</t>
  </si>
  <si>
    <t>K-CMTF</t>
  </si>
  <si>
    <t>K-FTK</t>
  </si>
  <si>
    <t>K-LF</t>
  </si>
  <si>
    <t>K-PF</t>
  </si>
  <si>
    <t>K-PřF</t>
  </si>
  <si>
    <t>K-FF</t>
  </si>
  <si>
    <t>K-PdF</t>
  </si>
  <si>
    <t>III a) Knihy, mapy, plakáty, grafické listy ...</t>
  </si>
  <si>
    <t>ÚK+KF+BC CELKEM</t>
  </si>
  <si>
    <t>ČASOPISY TRVALE UCHOVÁVANÉ  (v evidenci KUP)</t>
  </si>
  <si>
    <t xml:space="preserve">K-FTK </t>
  </si>
  <si>
    <t>III a) Knihy, mapy, plakáty, grafické listy, ...</t>
  </si>
  <si>
    <t>III b) Periodická literatura</t>
  </si>
  <si>
    <t>III c) Netištěné informační materiály</t>
  </si>
  <si>
    <t>III b)  periodická literatura</t>
  </si>
  <si>
    <t xml:space="preserve">III c) netištěné informační materiály </t>
  </si>
  <si>
    <r>
      <t xml:space="preserve">Počítá se z </t>
    </r>
    <r>
      <rPr>
        <i/>
        <sz val="8"/>
        <rFont val="Arial CE"/>
        <family val="2"/>
      </rPr>
      <t xml:space="preserve">BRNO/STATIST/KATALOG/ST1X1.exe </t>
    </r>
  </si>
  <si>
    <r>
      <t>(</t>
    </r>
    <r>
      <rPr>
        <i/>
        <sz val="8"/>
        <rFont val="Arial CE"/>
        <family val="2"/>
      </rPr>
      <t>ZPŮSOB NABYTÍ: Fakulta XXX</t>
    </r>
    <r>
      <rPr>
        <sz val="8"/>
        <rFont val="Arial CE"/>
        <family val="2"/>
      </rPr>
      <t>)</t>
    </r>
  </si>
  <si>
    <t>KF, OTF, OA</t>
  </si>
  <si>
    <t>KF, OTF</t>
  </si>
  <si>
    <t>ÚK, KF</t>
  </si>
  <si>
    <t xml:space="preserve">        </t>
  </si>
  <si>
    <t>****   Databáze jsou licenčně ošetřeny. Část databází je přístupná neomezeně pro celou UP, některé jsou určeny jen pro určité fakulty.</t>
  </si>
  <si>
    <t>FAKULTY + ÚK</t>
  </si>
  <si>
    <r>
      <t xml:space="preserve">II a)  Tištěné materiály - placeno z rozpočtu fakult  v Kč  </t>
    </r>
    <r>
      <rPr>
        <sz val="12"/>
        <rFont val="Arial CE"/>
        <family val="0"/>
      </rPr>
      <t>(mimo ÚK a BC)</t>
    </r>
  </si>
  <si>
    <t>BC *</t>
  </si>
  <si>
    <t>poznámka</t>
  </si>
  <si>
    <t xml:space="preserve">z matriky (CVT- Kvasničková, Rogl)   </t>
  </si>
  <si>
    <t>ÚK, KF, BC</t>
  </si>
  <si>
    <t>dokumenty získané nákupem, které prošly akvizicí KUP + náklady                 na výměnu</t>
  </si>
  <si>
    <t>ÚK**</t>
  </si>
  <si>
    <t>**   Dokumenty zakoupené pro ÚK jsou hrazeny z rozpočtu KUP</t>
  </si>
  <si>
    <t>I. Knihovní fond</t>
  </si>
  <si>
    <t>Číslo řádku</t>
  </si>
  <si>
    <t>Celkem k 31.12.</t>
  </si>
  <si>
    <t>Přírůstky za rok</t>
  </si>
  <si>
    <t>a</t>
  </si>
  <si>
    <t>II. Uživatelé</t>
  </si>
  <si>
    <t xml:space="preserve"> Číslo řádku</t>
  </si>
  <si>
    <t>Počet</t>
  </si>
  <si>
    <t>Zaregistrovaní uživatelé k 31. 12.</t>
  </si>
  <si>
    <t>III. Výpůjční služby</t>
  </si>
  <si>
    <t>Výpůjčky celkem</t>
  </si>
  <si>
    <t>Meziknihovní výpůjční služba</t>
  </si>
  <si>
    <t>jiné knihovně</t>
  </si>
  <si>
    <t>z jiné knihovny</t>
  </si>
  <si>
    <t>Mezinárodní výpůjční služba</t>
  </si>
  <si>
    <t>IV. Další služby</t>
  </si>
  <si>
    <t>Rešerše a bibliografie zpracované knihovnou</t>
  </si>
  <si>
    <t>Vydané publikace</t>
  </si>
  <si>
    <t>Produkované kopie dokumentů</t>
  </si>
  <si>
    <t>Vzdělávací a výchovné akce pro uživatele</t>
  </si>
  <si>
    <t>Odbor. porady, konzultace pro knihovny</t>
  </si>
  <si>
    <t>V. Počet zaměstnanců knihovny</t>
  </si>
  <si>
    <t>Fyzické osoby</t>
  </si>
  <si>
    <t>Přepočtený počet</t>
  </si>
  <si>
    <t>Celkový počet</t>
  </si>
  <si>
    <t>z toho</t>
  </si>
  <si>
    <t>se vzděláním vysokoškolským</t>
  </si>
  <si>
    <t>z toho knihovnickým</t>
  </si>
  <si>
    <t>se vzděláním středoškolským</t>
  </si>
  <si>
    <t>VI. Další údaje</t>
  </si>
  <si>
    <t>Počet míst ve studovnách a čítárnách</t>
  </si>
  <si>
    <t>Prostředky na nákup fondů v Kč</t>
  </si>
  <si>
    <t>Počet knihovních jednotek ve volném výběru</t>
  </si>
  <si>
    <t>VII. Automatizace knihovny</t>
  </si>
  <si>
    <t>Počet databází v knihovně vytvářených</t>
  </si>
  <si>
    <t>Počet titulů zpřístupňovaných bází dat</t>
  </si>
  <si>
    <t>na CD ROM</t>
  </si>
  <si>
    <t>zpřístupněno počítačovou sítí</t>
  </si>
  <si>
    <t>VIII. Organizace</t>
  </si>
  <si>
    <t>Knihovny celoškolské</t>
  </si>
  <si>
    <t>Knihovny fakultní, areálové</t>
  </si>
  <si>
    <t>Knihovny ústavní, katedrové</t>
  </si>
  <si>
    <t>Dílčí knihovny</t>
  </si>
  <si>
    <t>K+P+41 (číslo udává počet exemplářů odebíraných periodik)</t>
  </si>
  <si>
    <t>* Pokud je kopírka ve vlastnictví fakulty, zisk z reprografických služeb se odvádí příslušné fakultě.</t>
  </si>
  <si>
    <r>
      <t xml:space="preserve">IV c) Kopírky - vlastnictví </t>
    </r>
    <r>
      <rPr>
        <sz val="12"/>
        <rFont val="Arial CE"/>
        <family val="2"/>
      </rPr>
      <t xml:space="preserve">- kopírky v KF, které nejsou majetkem fakulty a byly placeny z rozpočtu UP, </t>
    </r>
  </si>
  <si>
    <t>F36 + I 50</t>
  </si>
  <si>
    <t xml:space="preserve">D68 </t>
  </si>
  <si>
    <t>B68</t>
  </si>
  <si>
    <t>E36</t>
  </si>
  <si>
    <t>E50</t>
  </si>
  <si>
    <t>OTF-Č</t>
  </si>
  <si>
    <t>B30</t>
  </si>
  <si>
    <t>Tab III</t>
  </si>
  <si>
    <t>M50</t>
  </si>
  <si>
    <t>POŽADAVKY         Z JINÝCH KNIHOVEN</t>
  </si>
  <si>
    <t>E14</t>
  </si>
  <si>
    <t>D14</t>
  </si>
  <si>
    <t>D27</t>
  </si>
  <si>
    <t>B14</t>
  </si>
  <si>
    <t>F30</t>
  </si>
  <si>
    <t>E-F15</t>
  </si>
  <si>
    <t>B15</t>
  </si>
  <si>
    <t>B-D15</t>
  </si>
  <si>
    <t>F15</t>
  </si>
  <si>
    <t>J15</t>
  </si>
  <si>
    <t>Tab I</t>
  </si>
  <si>
    <t>H14</t>
  </si>
  <si>
    <t>F68</t>
  </si>
  <si>
    <t>F,G,I68</t>
  </si>
  <si>
    <t>E62-E64</t>
  </si>
  <si>
    <t>G68</t>
  </si>
  <si>
    <t>rozdíl z hodnot přímo v tabulce MSMT</t>
  </si>
  <si>
    <t>-</t>
  </si>
  <si>
    <t>Tab. II, IV</t>
  </si>
  <si>
    <t xml:space="preserve">všechna PC na pracovišti </t>
  </si>
  <si>
    <t>Nezapsané v el. katalogu</t>
  </si>
  <si>
    <t>3. řádek</t>
  </si>
  <si>
    <t>dokumenty jsou majetkem KUP, lokace může být i na katedře fakulty</t>
  </si>
  <si>
    <t xml:space="preserve">3. řádek - </t>
  </si>
  <si>
    <t>uvádí se ty dokumenty, které jsou zapsány v přírůstkovém seznamu, ale nejsou zpracovány v Tinlibu.</t>
  </si>
  <si>
    <t>LF, PřF</t>
  </si>
  <si>
    <r>
      <t xml:space="preserve">dokumenty jsou majetkem KUP, ale </t>
    </r>
    <r>
      <rPr>
        <b/>
        <i/>
        <sz val="12"/>
        <rFont val="Arial CE"/>
        <family val="0"/>
      </rPr>
      <t>NEJSOU</t>
    </r>
    <r>
      <rPr>
        <sz val="12"/>
        <rFont val="Arial CE"/>
        <family val="2"/>
      </rPr>
      <t xml:space="preserve"> zpracovány do Tinlibu</t>
    </r>
  </si>
  <si>
    <t>pro K- (knihovny fakult) a ÚK jsou zpracovány v ÚK (viz Tab II a)</t>
  </si>
  <si>
    <t>dokumenty zakoupené přímo knihovnou fakulty pro fakultu z jiných zdrojů než rozpočet fakulty (granty,...)</t>
  </si>
  <si>
    <r>
      <t xml:space="preserve">AV materiály = dokumenty zakoupené jako AV materiály, </t>
    </r>
    <r>
      <rPr>
        <b/>
        <sz val="12"/>
        <rFont val="Arial CE"/>
        <family val="0"/>
      </rPr>
      <t>nepatří</t>
    </r>
    <r>
      <rPr>
        <sz val="12"/>
        <rFont val="Arial CE"/>
        <family val="2"/>
      </rPr>
      <t xml:space="preserve"> sem přílohy tištěných dokumentů</t>
    </r>
  </si>
  <si>
    <r>
      <t xml:space="preserve">uvádí se pouze ty materiály, které byly jako samostatné netištěné informační materiály objednány -                              </t>
    </r>
    <r>
      <rPr>
        <b/>
        <sz val="12"/>
        <rFont val="Arial CE"/>
        <family val="0"/>
      </rPr>
      <t xml:space="preserve">nepatří </t>
    </r>
    <r>
      <rPr>
        <sz val="12"/>
        <rFont val="Arial CE"/>
        <family val="0"/>
      </rPr>
      <t>sem  přílohy! </t>
    </r>
  </si>
  <si>
    <t>    </t>
  </si>
  <si>
    <t>Veškeré přílohy dokumentů se samostatně nepočítají!</t>
  </si>
  <si>
    <t>KF</t>
  </si>
  <si>
    <t>KF = knihovna fakulty</t>
  </si>
  <si>
    <t>Nezapsané                          v el. katalogu</t>
  </si>
  <si>
    <t>Nezapsané                      v el. katalogu</t>
  </si>
  <si>
    <t>C38 + D38 + E52 +                       (řád. 109 - řád. 108)</t>
  </si>
  <si>
    <t>knihoven na fakultách a  Britského centra</t>
  </si>
  <si>
    <t>101/2 - jednorázově navýšeno o dokumenty z PřF a LF, které jsou v přír. seznamech, ale nejsou zapsány v el. katalogu. Další roky zvýšení pouze o přírůstky.</t>
  </si>
  <si>
    <t>N16+B34+                       O30</t>
  </si>
  <si>
    <t>STATISTICKÉ TABULKY KUP - 2008</t>
  </si>
  <si>
    <t>I a)  personální obsazení Knihovny UP podle dosaženého vzdělání - stav k 31.12.2008</t>
  </si>
  <si>
    <t>I b)  počet studentů     na jednotlivých fakultách v roce 2008</t>
  </si>
  <si>
    <t xml:space="preserve">*    Dokumenty zakoupené pro Britské centrum jsou hrazeny z British Council. V roce 2008 byly zakoupeny dokumenty v celkové hodnotě     </t>
  </si>
  <si>
    <t>STAV FONDU K 31.12.2007</t>
  </si>
  <si>
    <t>POHYB FONDU V ROCE 2008 v  Knihovně UP *</t>
  </si>
  <si>
    <t>ČASOPISY ODEBÍRANÉ v r. 2008</t>
  </si>
  <si>
    <t xml:space="preserve"> PŘÍRUSTEK  2008                             </t>
  </si>
  <si>
    <t xml:space="preserve"> PŘÍRUSTEK                2008</t>
  </si>
  <si>
    <t xml:space="preserve">V roce 2008 KUP navštívilo celkem   </t>
  </si>
  <si>
    <t xml:space="preserve">Průměrný  počet absenčních výpůjček  v  KUP  na jednoho  čtenáře  v  roce  2008  - </t>
  </si>
  <si>
    <t>Počet prezenčních výpůjček v ÚK v roce 2008  (sledováno elektronicky)  -</t>
  </si>
  <si>
    <t xml:space="preserve">Průměrný  počet  prezenčních  výpůjček  v  ÚK  na jednoho čtenáře  v  roce  2008   -   </t>
  </si>
  <si>
    <t>158.600</t>
  </si>
  <si>
    <t>IV d)  absenční výpůjčky</t>
  </si>
  <si>
    <t xml:space="preserve">V roce 2008 bylo do katalogu UP zapsáno  </t>
  </si>
  <si>
    <t>13 761 exemplářů = 9 295 titulů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</si>
</sst>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\ &quot;Kč&quot;"/>
    <numFmt numFmtId="167" formatCode="0.0%"/>
    <numFmt numFmtId="168" formatCode="0.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6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.5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5"/>
      <name val="Arial CE"/>
      <family val="2"/>
    </font>
    <font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color indexed="10"/>
      <name val="Arial CE"/>
      <family val="2"/>
    </font>
    <font>
      <b/>
      <sz val="14"/>
      <color indexed="53"/>
      <name val="Arial CE"/>
      <family val="2"/>
    </font>
    <font>
      <b/>
      <sz val="6"/>
      <name val="Arial CE"/>
      <family val="2"/>
    </font>
    <font>
      <b/>
      <sz val="14"/>
      <color indexed="10"/>
      <name val="Arial CE"/>
      <family val="2"/>
    </font>
    <font>
      <sz val="10"/>
      <color indexed="53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i/>
      <sz val="12"/>
      <name val="Arial CE"/>
      <family val="0"/>
    </font>
    <font>
      <b/>
      <sz val="8"/>
      <name val="Arial CE"/>
      <family val="2"/>
    </font>
    <font>
      <b/>
      <i/>
      <sz val="12"/>
      <name val="Arial CE"/>
      <family val="0"/>
    </font>
    <font>
      <i/>
      <sz val="8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i/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i/>
      <sz val="10"/>
      <color indexed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2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n"/>
      <top style="thick"/>
      <bottom style="medium"/>
    </border>
  </borders>
  <cellStyleXfs count="22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93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0" fillId="2" borderId="0" xfId="0" applyFont="1" applyFill="1" applyBorder="1" applyAlignment="1">
      <alignment vertical="justify"/>
    </xf>
    <xf numFmtId="0" fontId="1" fillId="2" borderId="0" xfId="0" applyFont="1" applyFill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0" xfId="0" applyFill="1" applyAlignment="1">
      <alignment horizontal="justify" vertical="center"/>
    </xf>
    <xf numFmtId="0" fontId="1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3" fillId="2" borderId="5" xfId="0" applyFont="1" applyFill="1" applyBorder="1" applyAlignment="1">
      <alignment horizontal="centerContinuous" vertical="center" wrapText="1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1" fillId="2" borderId="0" xfId="0" applyFont="1" applyFill="1" applyBorder="1" applyAlignment="1">
      <alignment/>
    </xf>
    <xf numFmtId="0" fontId="0" fillId="2" borderId="7" xfId="0" applyFont="1" applyFill="1" applyBorder="1" applyAlignment="1">
      <alignment horizontal="center" vertical="justify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Continuous" vertical="center"/>
    </xf>
    <xf numFmtId="0" fontId="7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justify"/>
    </xf>
    <xf numFmtId="0" fontId="0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right"/>
    </xf>
    <xf numFmtId="0" fontId="0" fillId="2" borderId="1" xfId="0" applyFill="1" applyBorder="1" applyAlignment="1">
      <alignment horizontal="justify" vertical="center"/>
    </xf>
    <xf numFmtId="0" fontId="0" fillId="2" borderId="17" xfId="0" applyFont="1" applyFill="1" applyBorder="1" applyAlignment="1">
      <alignment horizontal="right"/>
    </xf>
    <xf numFmtId="0" fontId="0" fillId="2" borderId="18" xfId="0" applyFill="1" applyBorder="1" applyAlignment="1">
      <alignment/>
    </xf>
    <xf numFmtId="0" fontId="0" fillId="2" borderId="19" xfId="0" applyFont="1" applyFill="1" applyBorder="1" applyAlignment="1">
      <alignment horizontal="right"/>
    </xf>
    <xf numFmtId="0" fontId="13" fillId="2" borderId="20" xfId="0" applyFont="1" applyFill="1" applyBorder="1" applyAlignment="1">
      <alignment horizontal="centerContinuous" vertical="center" wrapText="1"/>
    </xf>
    <xf numFmtId="0" fontId="0" fillId="2" borderId="21" xfId="0" applyFont="1" applyFill="1" applyBorder="1" applyAlignment="1">
      <alignment horizontal="right"/>
    </xf>
    <xf numFmtId="0" fontId="0" fillId="2" borderId="22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justify" vertical="center"/>
    </xf>
    <xf numFmtId="0" fontId="0" fillId="2" borderId="12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1" fillId="2" borderId="1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 vertical="center"/>
    </xf>
    <xf numFmtId="3" fontId="0" fillId="2" borderId="24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0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indent="1"/>
    </xf>
    <xf numFmtId="0" fontId="1" fillId="0" borderId="7" xfId="0" applyFont="1" applyBorder="1" applyAlignment="1">
      <alignment horizontal="left" vertical="center" wrapText="1" indent="1"/>
    </xf>
    <xf numFmtId="0" fontId="1" fillId="3" borderId="25" xfId="0" applyFont="1" applyFill="1" applyBorder="1" applyAlignment="1">
      <alignment horizontal="left" indent="1"/>
    </xf>
    <xf numFmtId="0" fontId="24" fillId="0" borderId="7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indent="1"/>
    </xf>
    <xf numFmtId="0" fontId="25" fillId="0" borderId="0" xfId="0" applyFont="1" applyAlignment="1">
      <alignment vertical="center" wrapText="1"/>
    </xf>
    <xf numFmtId="3" fontId="0" fillId="0" borderId="0" xfId="0" applyNumberFormat="1" applyAlignment="1">
      <alignment/>
    </xf>
    <xf numFmtId="3" fontId="0" fillId="2" borderId="12" xfId="0" applyNumberFormat="1" applyFill="1" applyBorder="1" applyAlignment="1">
      <alignment horizontal="left"/>
    </xf>
    <xf numFmtId="3" fontId="0" fillId="2" borderId="8" xfId="0" applyNumberFormat="1" applyFill="1" applyBorder="1" applyAlignment="1">
      <alignment horizontal="left"/>
    </xf>
    <xf numFmtId="3" fontId="0" fillId="2" borderId="9" xfId="0" applyNumberForma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/>
    </xf>
    <xf numFmtId="3" fontId="13" fillId="2" borderId="26" xfId="0" applyNumberFormat="1" applyFont="1" applyFill="1" applyBorder="1" applyAlignment="1">
      <alignment horizontal="center" vertical="center" wrapText="1"/>
    </xf>
    <xf numFmtId="3" fontId="13" fillId="2" borderId="27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/>
    </xf>
    <xf numFmtId="0" fontId="13" fillId="2" borderId="20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3" fontId="6" fillId="2" borderId="28" xfId="0" applyNumberFormat="1" applyFont="1" applyFill="1" applyBorder="1" applyAlignment="1">
      <alignment horizontal="center"/>
    </xf>
    <xf numFmtId="3" fontId="6" fillId="2" borderId="21" xfId="0" applyNumberFormat="1" applyFont="1" applyFill="1" applyBorder="1" applyAlignment="1">
      <alignment horizontal="center"/>
    </xf>
    <xf numFmtId="3" fontId="0" fillId="2" borderId="29" xfId="0" applyNumberFormat="1" applyFill="1" applyBorder="1" applyAlignment="1">
      <alignment horizontal="center"/>
    </xf>
    <xf numFmtId="3" fontId="0" fillId="2" borderId="30" xfId="0" applyNumberFormat="1" applyFill="1" applyBorder="1" applyAlignment="1">
      <alignment horizontal="center"/>
    </xf>
    <xf numFmtId="3" fontId="0" fillId="2" borderId="31" xfId="0" applyNumberFormat="1" applyFill="1" applyBorder="1" applyAlignment="1">
      <alignment horizontal="center"/>
    </xf>
    <xf numFmtId="3" fontId="0" fillId="4" borderId="30" xfId="0" applyNumberFormat="1" applyFill="1" applyBorder="1" applyAlignment="1">
      <alignment/>
    </xf>
    <xf numFmtId="0" fontId="28" fillId="0" borderId="0" xfId="0" applyFont="1" applyAlignment="1">
      <alignment/>
    </xf>
    <xf numFmtId="3" fontId="0" fillId="2" borderId="32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0" fillId="2" borderId="33" xfId="0" applyNumberFormat="1" applyFill="1" applyBorder="1" applyAlignment="1">
      <alignment horizontal="center"/>
    </xf>
    <xf numFmtId="3" fontId="0" fillId="2" borderId="19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3" fontId="0" fillId="2" borderId="17" xfId="0" applyNumberFormat="1" applyFill="1" applyBorder="1" applyAlignment="1">
      <alignment horizontal="center"/>
    </xf>
    <xf numFmtId="0" fontId="0" fillId="0" borderId="7" xfId="0" applyFont="1" applyBorder="1" applyAlignment="1">
      <alignment horizontal="left" vertical="center" indent="1"/>
    </xf>
    <xf numFmtId="0" fontId="0" fillId="3" borderId="25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1" fillId="0" borderId="7" xfId="0" applyFont="1" applyBorder="1" applyAlignment="1">
      <alignment horizontal="left" vertical="center" wrapText="1" indent="1"/>
    </xf>
    <xf numFmtId="49" fontId="0" fillId="2" borderId="0" xfId="0" applyNumberFormat="1" applyFill="1" applyAlignment="1">
      <alignment/>
    </xf>
    <xf numFmtId="3" fontId="10" fillId="2" borderId="0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6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indent="1"/>
    </xf>
    <xf numFmtId="0" fontId="0" fillId="0" borderId="7" xfId="0" applyFont="1" applyBorder="1" applyAlignment="1">
      <alignment horizontal="left" vertical="center" wrapText="1" indent="1"/>
    </xf>
    <xf numFmtId="0" fontId="1" fillId="2" borderId="10" xfId="0" applyFont="1" applyFill="1" applyBorder="1" applyAlignment="1">
      <alignment horizontal="left" wrapText="1" indent="1"/>
    </xf>
    <xf numFmtId="0" fontId="1" fillId="2" borderId="26" xfId="0" applyFont="1" applyFill="1" applyBorder="1" applyAlignment="1">
      <alignment horizontal="left" vertical="center" wrapText="1" indent="1"/>
    </xf>
    <xf numFmtId="0" fontId="0" fillId="0" borderId="7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 indent="1"/>
    </xf>
    <xf numFmtId="0" fontId="0" fillId="0" borderId="7" xfId="0" applyFont="1" applyFill="1" applyBorder="1" applyAlignment="1">
      <alignment horizontal="left" vertical="center" indent="1"/>
    </xf>
    <xf numFmtId="0" fontId="1" fillId="2" borderId="11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3" fillId="2" borderId="26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3" fillId="2" borderId="26" xfId="0" applyFont="1" applyFill="1" applyBorder="1" applyAlignment="1">
      <alignment horizontal="left" wrapText="1" indent="1"/>
    </xf>
    <xf numFmtId="0" fontId="1" fillId="2" borderId="26" xfId="0" applyFont="1" applyFill="1" applyBorder="1" applyAlignment="1">
      <alignment horizontal="left" wrapText="1" indent="1"/>
    </xf>
    <xf numFmtId="0" fontId="0" fillId="2" borderId="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24" xfId="0" applyFill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0" fillId="0" borderId="7" xfId="0" applyBorder="1" applyAlignment="1">
      <alignment horizontal="left" vertical="center" indent="1"/>
    </xf>
    <xf numFmtId="0" fontId="0" fillId="0" borderId="7" xfId="0" applyFont="1" applyBorder="1" applyAlignment="1">
      <alignment horizontal="left" indent="1"/>
    </xf>
    <xf numFmtId="0" fontId="0" fillId="0" borderId="0" xfId="0" applyFont="1" applyAlignment="1">
      <alignment horizontal="center" vertical="center" wrapText="1"/>
    </xf>
    <xf numFmtId="0" fontId="8" fillId="3" borderId="1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indent="1"/>
    </xf>
    <xf numFmtId="0" fontId="16" fillId="0" borderId="0" xfId="0" applyFont="1" applyFill="1" applyAlignment="1">
      <alignment horizontal="center"/>
    </xf>
    <xf numFmtId="0" fontId="0" fillId="3" borderId="7" xfId="0" applyFont="1" applyFill="1" applyBorder="1" applyAlignment="1">
      <alignment horizontal="left" vertical="center" indent="1"/>
    </xf>
    <xf numFmtId="0" fontId="1" fillId="3" borderId="7" xfId="0" applyFont="1" applyFill="1" applyBorder="1" applyAlignment="1">
      <alignment horizontal="left" indent="1"/>
    </xf>
    <xf numFmtId="0" fontId="8" fillId="3" borderId="7" xfId="0" applyFont="1" applyFill="1" applyBorder="1" applyAlignment="1">
      <alignment/>
    </xf>
    <xf numFmtId="0" fontId="8" fillId="0" borderId="19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1" fillId="2" borderId="7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wrapText="1"/>
    </xf>
    <xf numFmtId="0" fontId="17" fillId="2" borderId="0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9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29" fillId="2" borderId="0" xfId="0" applyFont="1" applyFill="1" applyAlignment="1">
      <alignment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/>
    </xf>
    <xf numFmtId="0" fontId="31" fillId="2" borderId="0" xfId="0" applyFont="1" applyFill="1" applyAlignment="1">
      <alignment/>
    </xf>
    <xf numFmtId="0" fontId="4" fillId="2" borderId="0" xfId="0" applyFont="1" applyFill="1" applyBorder="1" applyAlignment="1">
      <alignment horizontal="left" indent="2"/>
    </xf>
    <xf numFmtId="49" fontId="4" fillId="2" borderId="27" xfId="0" applyNumberFormat="1" applyFont="1" applyFill="1" applyBorder="1" applyAlignment="1">
      <alignment horizontal="left" indent="2"/>
    </xf>
    <xf numFmtId="49" fontId="4" fillId="2" borderId="0" xfId="0" applyNumberFormat="1" applyFont="1" applyFill="1" applyBorder="1" applyAlignment="1">
      <alignment horizontal="left" indent="2"/>
    </xf>
    <xf numFmtId="0" fontId="4" fillId="2" borderId="27" xfId="0" applyFont="1" applyFill="1" applyBorder="1" applyAlignment="1">
      <alignment horizontal="left" indent="2"/>
    </xf>
    <xf numFmtId="0" fontId="33" fillId="2" borderId="0" xfId="0" applyFont="1" applyFill="1" applyBorder="1" applyAlignment="1">
      <alignment horizontal="left" indent="2"/>
    </xf>
    <xf numFmtId="3" fontId="0" fillId="2" borderId="7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49" fontId="31" fillId="2" borderId="27" xfId="0" applyNumberFormat="1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1" fillId="2" borderId="27" xfId="0" applyFont="1" applyFill="1" applyBorder="1" applyAlignment="1">
      <alignment/>
    </xf>
    <xf numFmtId="0" fontId="31" fillId="2" borderId="0" xfId="0" applyFont="1" applyFill="1" applyAlignment="1">
      <alignment/>
    </xf>
    <xf numFmtId="0" fontId="31" fillId="2" borderId="0" xfId="0" applyFont="1" applyFill="1" applyAlignment="1">
      <alignment horizontal="right"/>
    </xf>
    <xf numFmtId="0" fontId="13" fillId="2" borderId="39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right"/>
    </xf>
    <xf numFmtId="0" fontId="0" fillId="2" borderId="39" xfId="0" applyFill="1" applyBorder="1" applyAlignment="1">
      <alignment/>
    </xf>
    <xf numFmtId="0" fontId="0" fillId="2" borderId="0" xfId="0" applyFill="1" applyBorder="1" applyAlignment="1">
      <alignment horizontal="justify" vertical="center"/>
    </xf>
    <xf numFmtId="0" fontId="1" fillId="2" borderId="39" xfId="0" applyFont="1" applyFill="1" applyBorder="1" applyAlignment="1">
      <alignment horizontal="right"/>
    </xf>
    <xf numFmtId="0" fontId="6" fillId="2" borderId="0" xfId="0" applyFont="1" applyFill="1" applyAlignment="1">
      <alignment/>
    </xf>
    <xf numFmtId="0" fontId="4" fillId="2" borderId="27" xfId="0" applyFont="1" applyFill="1" applyBorder="1" applyAlignment="1">
      <alignment/>
    </xf>
    <xf numFmtId="0" fontId="7" fillId="2" borderId="0" xfId="0" applyFont="1" applyFill="1" applyAlignment="1">
      <alignment horizontal="left" vertical="center"/>
    </xf>
    <xf numFmtId="49" fontId="31" fillId="2" borderId="27" xfId="0" applyNumberFormat="1" applyFont="1" applyFill="1" applyBorder="1" applyAlignment="1">
      <alignment horizontal="left" vertical="center"/>
    </xf>
    <xf numFmtId="4" fontId="8" fillId="2" borderId="0" xfId="0" applyNumberFormat="1" applyFont="1" applyFill="1" applyAlignment="1" applyProtection="1">
      <alignment/>
      <protection locked="0"/>
    </xf>
    <xf numFmtId="4" fontId="8" fillId="2" borderId="0" xfId="0" applyNumberFormat="1" applyFont="1" applyFill="1" applyAlignment="1" applyProtection="1">
      <alignment horizontal="left"/>
      <protection locked="0"/>
    </xf>
    <xf numFmtId="4" fontId="8" fillId="2" borderId="0" xfId="0" applyNumberFormat="1" applyFont="1" applyFill="1" applyAlignment="1" applyProtection="1">
      <alignment horizontal="center"/>
      <protection locked="0"/>
    </xf>
    <xf numFmtId="4" fontId="1" fillId="2" borderId="0" xfId="0" applyNumberFormat="1" applyFont="1" applyFill="1" applyAlignment="1" applyProtection="1">
      <alignment horizontal="center"/>
      <protection locked="0"/>
    </xf>
    <xf numFmtId="4" fontId="1" fillId="2" borderId="0" xfId="0" applyNumberFormat="1" applyFont="1" applyFill="1" applyAlignment="1" applyProtection="1">
      <alignment horizontal="left"/>
      <protection locked="0"/>
    </xf>
    <xf numFmtId="4" fontId="0" fillId="2" borderId="0" xfId="0" applyNumberFormat="1" applyFill="1" applyAlignment="1" applyProtection="1">
      <alignment horizontal="left"/>
      <protection locked="0"/>
    </xf>
    <xf numFmtId="4" fontId="0" fillId="2" borderId="0" xfId="0" applyNumberFormat="1" applyFill="1" applyAlignment="1" applyProtection="1">
      <alignment horizontal="center"/>
      <protection locked="0"/>
    </xf>
    <xf numFmtId="4" fontId="0" fillId="2" borderId="0" xfId="0" applyNumberFormat="1" applyFill="1" applyAlignment="1" applyProtection="1">
      <alignment horizontal="centerContinuous"/>
      <protection locked="0"/>
    </xf>
    <xf numFmtId="4" fontId="0" fillId="2" borderId="0" xfId="0" applyNumberFormat="1" applyFill="1" applyAlignment="1" applyProtection="1">
      <alignment/>
      <protection locked="0"/>
    </xf>
    <xf numFmtId="4" fontId="7" fillId="2" borderId="0" xfId="0" applyNumberFormat="1" applyFont="1" applyFill="1" applyAlignment="1" applyProtection="1">
      <alignment horizontal="left"/>
      <protection locked="0"/>
    </xf>
    <xf numFmtId="4" fontId="4" fillId="2" borderId="0" xfId="0" applyNumberFormat="1" applyFont="1" applyFill="1" applyAlignment="1" applyProtection="1">
      <alignment horizontal="left"/>
      <protection locked="0"/>
    </xf>
    <xf numFmtId="4" fontId="0" fillId="2" borderId="0" xfId="0" applyNumberFormat="1" applyFont="1" applyFill="1" applyAlignment="1" applyProtection="1">
      <alignment horizontal="left"/>
      <protection locked="0"/>
    </xf>
    <xf numFmtId="4" fontId="0" fillId="2" borderId="40" xfId="0" applyNumberFormat="1" applyFont="1" applyFill="1" applyBorder="1" applyAlignment="1" applyProtection="1">
      <alignment horizontal="centerContinuous" vertical="center"/>
      <protection locked="0"/>
    </xf>
    <xf numFmtId="4" fontId="6" fillId="2" borderId="41" xfId="0" applyNumberFormat="1" applyFont="1" applyFill="1" applyBorder="1" applyAlignment="1" applyProtection="1">
      <alignment horizontal="centerContinuous" vertical="justify"/>
      <protection locked="0"/>
    </xf>
    <xf numFmtId="4" fontId="6" fillId="2" borderId="0" xfId="0" applyNumberFormat="1" applyFont="1" applyFill="1" applyAlignment="1" applyProtection="1">
      <alignment/>
      <protection locked="0"/>
    </xf>
    <xf numFmtId="4" fontId="6" fillId="2" borderId="14" xfId="0" applyNumberFormat="1" applyFont="1" applyFill="1" applyBorder="1" applyAlignment="1" applyProtection="1">
      <alignment horizontal="center"/>
      <protection locked="0"/>
    </xf>
    <xf numFmtId="4" fontId="6" fillId="2" borderId="20" xfId="0" applyNumberFormat="1" applyFont="1" applyFill="1" applyBorder="1" applyAlignment="1" applyProtection="1">
      <alignment horizontal="center"/>
      <protection locked="0"/>
    </xf>
    <xf numFmtId="4" fontId="6" fillId="2" borderId="4" xfId="0" applyNumberFormat="1" applyFont="1" applyFill="1" applyBorder="1" applyAlignment="1" applyProtection="1">
      <alignment horizontal="center"/>
      <protection locked="0"/>
    </xf>
    <xf numFmtId="4" fontId="6" fillId="2" borderId="15" xfId="0" applyNumberFormat="1" applyFont="1" applyFill="1" applyBorder="1" applyAlignment="1" applyProtection="1">
      <alignment horizontal="center"/>
      <protection locked="0"/>
    </xf>
    <xf numFmtId="4" fontId="6" fillId="2" borderId="5" xfId="0" applyNumberFormat="1" applyFont="1" applyFill="1" applyBorder="1" applyAlignment="1" applyProtection="1">
      <alignment horizontal="center"/>
      <protection locked="0"/>
    </xf>
    <xf numFmtId="4" fontId="6" fillId="2" borderId="14" xfId="0" applyNumberFormat="1" applyFont="1" applyFill="1" applyBorder="1" applyAlignment="1" applyProtection="1">
      <alignment horizontal="centerContinuous" vertical="center"/>
      <protection locked="0"/>
    </xf>
    <xf numFmtId="4" fontId="0" fillId="2" borderId="5" xfId="0" applyNumberFormat="1" applyFill="1" applyBorder="1" applyAlignment="1" applyProtection="1">
      <alignment horizontal="center"/>
      <protection locked="0"/>
    </xf>
    <xf numFmtId="4" fontId="0" fillId="2" borderId="8" xfId="0" applyNumberFormat="1" applyFill="1" applyBorder="1" applyAlignment="1" applyProtection="1">
      <alignment/>
      <protection locked="0"/>
    </xf>
    <xf numFmtId="4" fontId="6" fillId="2" borderId="0" xfId="0" applyNumberFormat="1" applyFont="1" applyFill="1" applyAlignment="1" applyProtection="1">
      <alignment horizontal="right"/>
      <protection locked="0"/>
    </xf>
    <xf numFmtId="4" fontId="0" fillId="2" borderId="38" xfId="0" applyNumberFormat="1" applyFill="1" applyBorder="1" applyAlignment="1" applyProtection="1">
      <alignment/>
      <protection locked="0"/>
    </xf>
    <xf numFmtId="4" fontId="1" fillId="2" borderId="0" xfId="0" applyNumberFormat="1" applyFont="1" applyFill="1" applyAlignment="1" applyProtection="1">
      <alignment/>
      <protection locked="0"/>
    </xf>
    <xf numFmtId="4" fontId="1" fillId="2" borderId="0" xfId="0" applyNumberFormat="1" applyFont="1" applyFill="1" applyAlignment="1" applyProtection="1">
      <alignment/>
      <protection locked="0"/>
    </xf>
    <xf numFmtId="4" fontId="0" fillId="2" borderId="0" xfId="0" applyNumberFormat="1" applyFill="1" applyBorder="1" applyAlignment="1" applyProtection="1">
      <alignment/>
      <protection locked="0"/>
    </xf>
    <xf numFmtId="4" fontId="0" fillId="2" borderId="0" xfId="0" applyNumberFormat="1" applyFill="1" applyBorder="1" applyAlignment="1" applyProtection="1">
      <alignment horizontal="center"/>
      <protection locked="0"/>
    </xf>
    <xf numFmtId="4" fontId="0" fillId="2" borderId="42" xfId="0" applyNumberFormat="1" applyFill="1" applyBorder="1" applyAlignment="1" applyProtection="1">
      <alignment horizontal="center"/>
      <protection locked="0"/>
    </xf>
    <xf numFmtId="4" fontId="0" fillId="2" borderId="42" xfId="0" applyNumberFormat="1" applyFill="1" applyBorder="1" applyAlignment="1" applyProtection="1">
      <alignment/>
      <protection locked="0"/>
    </xf>
    <xf numFmtId="4" fontId="6" fillId="2" borderId="42" xfId="0" applyNumberFormat="1" applyFont="1" applyFill="1" applyBorder="1" applyAlignment="1" applyProtection="1">
      <alignment/>
      <protection locked="0"/>
    </xf>
    <xf numFmtId="4" fontId="0" fillId="2" borderId="43" xfId="0" applyNumberFormat="1" applyFill="1" applyBorder="1" applyAlignment="1" applyProtection="1">
      <alignment/>
      <protection locked="0"/>
    </xf>
    <xf numFmtId="4" fontId="0" fillId="2" borderId="0" xfId="0" applyNumberFormat="1" applyFill="1" applyBorder="1" applyAlignment="1" applyProtection="1">
      <alignment vertical="center"/>
      <protection locked="0"/>
    </xf>
    <xf numFmtId="4" fontId="1" fillId="2" borderId="0" xfId="0" applyNumberFormat="1" applyFont="1" applyFill="1" applyBorder="1" applyAlignment="1" applyProtection="1">
      <alignment horizontal="center"/>
      <protection locked="0"/>
    </xf>
    <xf numFmtId="4" fontId="6" fillId="2" borderId="0" xfId="0" applyNumberFormat="1" applyFont="1" applyFill="1" applyBorder="1" applyAlignment="1" applyProtection="1">
      <alignment/>
      <protection locked="0"/>
    </xf>
    <xf numFmtId="4" fontId="6" fillId="2" borderId="0" xfId="0" applyNumberFormat="1" applyFont="1" applyFill="1" applyAlignment="1" applyProtection="1">
      <alignment horizontal="center"/>
      <protection locked="0"/>
    </xf>
    <xf numFmtId="4" fontId="7" fillId="2" borderId="0" xfId="0" applyNumberFormat="1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Border="1" applyAlignment="1" applyProtection="1">
      <alignment horizontal="left"/>
      <protection locked="0"/>
    </xf>
    <xf numFmtId="4" fontId="32" fillId="2" borderId="0" xfId="0" applyNumberFormat="1" applyFont="1" applyFill="1" applyAlignment="1" applyProtection="1">
      <alignment horizontal="left"/>
      <protection locked="0"/>
    </xf>
    <xf numFmtId="4" fontId="32" fillId="2" borderId="0" xfId="0" applyNumberFormat="1" applyFont="1" applyFill="1" applyAlignment="1" applyProtection="1">
      <alignment/>
      <protection locked="0"/>
    </xf>
    <xf numFmtId="4" fontId="6" fillId="2" borderId="0" xfId="0" applyNumberFormat="1" applyFont="1" applyFill="1" applyBorder="1" applyAlignment="1" applyProtection="1">
      <alignment horizontal="center"/>
      <protection locked="0"/>
    </xf>
    <xf numFmtId="4" fontId="6" fillId="2" borderId="44" xfId="0" applyNumberFormat="1" applyFont="1" applyFill="1" applyBorder="1" applyAlignment="1" applyProtection="1">
      <alignment horizontal="justify" vertical="center"/>
      <protection locked="0"/>
    </xf>
    <xf numFmtId="4" fontId="6" fillId="2" borderId="45" xfId="0" applyNumberFormat="1" applyFont="1" applyFill="1" applyBorder="1" applyAlignment="1" applyProtection="1">
      <alignment horizontal="center" vertical="center"/>
      <protection locked="0"/>
    </xf>
    <xf numFmtId="4" fontId="6" fillId="2" borderId="46" xfId="0" applyNumberFormat="1" applyFont="1" applyFill="1" applyBorder="1" applyAlignment="1" applyProtection="1">
      <alignment horizontal="center" vertical="center"/>
      <protection locked="0"/>
    </xf>
    <xf numFmtId="4" fontId="6" fillId="2" borderId="39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4" xfId="0" applyNumberFormat="1" applyFont="1" applyFill="1" applyBorder="1" applyAlignment="1" applyProtection="1">
      <alignment horizontal="centerContinuous" vertical="center"/>
      <protection locked="0"/>
    </xf>
    <xf numFmtId="4" fontId="0" fillId="2" borderId="20" xfId="0" applyNumberFormat="1" applyFill="1" applyBorder="1" applyAlignment="1" applyProtection="1">
      <alignment horizontal="centerContinuous"/>
      <protection locked="0"/>
    </xf>
    <xf numFmtId="4" fontId="0" fillId="2" borderId="14" xfId="0" applyNumberFormat="1" applyFill="1" applyBorder="1" applyAlignment="1" applyProtection="1">
      <alignment horizontal="centerContinuous"/>
      <protection locked="0"/>
    </xf>
    <xf numFmtId="4" fontId="0" fillId="2" borderId="5" xfId="0" applyNumberFormat="1" applyFill="1" applyBorder="1" applyAlignment="1" applyProtection="1">
      <alignment horizontal="centerContinuous"/>
      <protection locked="0"/>
    </xf>
    <xf numFmtId="4" fontId="0" fillId="2" borderId="20" xfId="0" applyNumberFormat="1" applyFill="1" applyBorder="1" applyAlignment="1" applyProtection="1">
      <alignment horizontal="centerContinuous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4" fontId="0" fillId="2" borderId="39" xfId="0" applyNumberFormat="1" applyFill="1" applyBorder="1" applyAlignment="1" applyProtection="1">
      <alignment horizontal="centerContinuous" vertical="center"/>
      <protection locked="0"/>
    </xf>
    <xf numFmtId="4" fontId="0" fillId="2" borderId="12" xfId="0" applyNumberFormat="1" applyFill="1" applyBorder="1" applyAlignment="1" applyProtection="1">
      <alignment/>
      <protection locked="0"/>
    </xf>
    <xf numFmtId="172" fontId="0" fillId="2" borderId="39" xfId="0" applyNumberFormat="1" applyFill="1" applyBorder="1" applyAlignment="1" applyProtection="1">
      <alignment horizontal="right"/>
      <protection locked="0"/>
    </xf>
    <xf numFmtId="172" fontId="0" fillId="2" borderId="39" xfId="0" applyNumberFormat="1" applyFill="1" applyBorder="1" applyAlignment="1" applyProtection="1">
      <alignment/>
      <protection locked="0"/>
    </xf>
    <xf numFmtId="4" fontId="0" fillId="2" borderId="39" xfId="0" applyNumberFormat="1" applyFill="1" applyBorder="1" applyAlignment="1" applyProtection="1">
      <alignment/>
      <protection locked="0"/>
    </xf>
    <xf numFmtId="4" fontId="0" fillId="2" borderId="36" xfId="0" applyNumberFormat="1" applyFill="1" applyBorder="1" applyAlignment="1" applyProtection="1">
      <alignment/>
      <protection locked="0"/>
    </xf>
    <xf numFmtId="4" fontId="0" fillId="2" borderId="9" xfId="0" applyNumberFormat="1" applyFill="1" applyBorder="1" applyAlignment="1" applyProtection="1">
      <alignment/>
      <protection locked="0"/>
    </xf>
    <xf numFmtId="4" fontId="12" fillId="2" borderId="6" xfId="0" applyNumberFormat="1" applyFont="1" applyFill="1" applyBorder="1" applyAlignment="1" applyProtection="1">
      <alignment/>
      <protection locked="0"/>
    </xf>
    <xf numFmtId="172" fontId="1" fillId="2" borderId="39" xfId="0" applyNumberFormat="1" applyFont="1" applyFill="1" applyBorder="1" applyAlignment="1" applyProtection="1">
      <alignment/>
      <protection locked="0"/>
    </xf>
    <xf numFmtId="4" fontId="19" fillId="2" borderId="0" xfId="0" applyNumberFormat="1" applyFont="1" applyFill="1" applyAlignment="1" applyProtection="1">
      <alignment horizontal="justify" vertical="top" wrapText="1"/>
      <protection locked="0"/>
    </xf>
    <xf numFmtId="4" fontId="18" fillId="2" borderId="0" xfId="0" applyNumberFormat="1" applyFont="1" applyFill="1" applyAlignment="1" applyProtection="1">
      <alignment horizontal="justify" vertical="top" wrapText="1"/>
      <protection locked="0"/>
    </xf>
    <xf numFmtId="4" fontId="18" fillId="2" borderId="0" xfId="0" applyNumberFormat="1" applyFont="1" applyFill="1" applyBorder="1" applyAlignment="1" applyProtection="1">
      <alignment horizontal="justify" vertical="top" wrapText="1"/>
      <protection locked="0"/>
    </xf>
    <xf numFmtId="3" fontId="8" fillId="2" borderId="0" xfId="0" applyNumberFormat="1" applyFont="1" applyFill="1" applyAlignment="1" applyProtection="1">
      <alignment horizontal="left"/>
      <protection locked="0"/>
    </xf>
    <xf numFmtId="3" fontId="8" fillId="2" borderId="0" xfId="0" applyNumberFormat="1" applyFont="1" applyFill="1" applyAlignment="1" applyProtection="1">
      <alignment/>
      <protection locked="0"/>
    </xf>
    <xf numFmtId="3" fontId="9" fillId="2" borderId="0" xfId="0" applyNumberFormat="1" applyFont="1" applyFill="1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3" fontId="0" fillId="4" borderId="0" xfId="0" applyNumberFormat="1" applyFill="1" applyBorder="1" applyAlignment="1" applyProtection="1">
      <alignment/>
      <protection locked="0"/>
    </xf>
    <xf numFmtId="3" fontId="1" fillId="2" borderId="0" xfId="0" applyNumberFormat="1" applyFont="1" applyFill="1" applyAlignment="1" applyProtection="1">
      <alignment horizontal="left"/>
      <protection locked="0"/>
    </xf>
    <xf numFmtId="3" fontId="0" fillId="2" borderId="0" xfId="0" applyNumberFormat="1" applyFill="1" applyBorder="1" applyAlignment="1" applyProtection="1">
      <alignment/>
      <protection locked="0"/>
    </xf>
    <xf numFmtId="3" fontId="20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12" xfId="0" applyNumberFormat="1" applyFill="1" applyBorder="1" applyAlignment="1" applyProtection="1">
      <alignment horizontal="left"/>
      <protection locked="0"/>
    </xf>
    <xf numFmtId="3" fontId="0" fillId="2" borderId="8" xfId="0" applyNumberFormat="1" applyFill="1" applyBorder="1" applyAlignment="1" applyProtection="1">
      <alignment horizontal="left"/>
      <protection locked="0"/>
    </xf>
    <xf numFmtId="3" fontId="0" fillId="2" borderId="9" xfId="0" applyNumberFormat="1" applyFill="1" applyBorder="1" applyAlignment="1" applyProtection="1">
      <alignment horizontal="left"/>
      <protection locked="0"/>
    </xf>
    <xf numFmtId="4" fontId="0" fillId="4" borderId="0" xfId="0" applyNumberFormat="1" applyFill="1" applyBorder="1" applyAlignment="1" applyProtection="1">
      <alignment/>
      <protection locked="0"/>
    </xf>
    <xf numFmtId="3" fontId="1" fillId="2" borderId="6" xfId="0" applyNumberFormat="1" applyFont="1" applyFill="1" applyBorder="1" applyAlignment="1" applyProtection="1">
      <alignment horizontal="left"/>
      <protection locked="0"/>
    </xf>
    <xf numFmtId="3" fontId="1" fillId="2" borderId="0" xfId="0" applyNumberFormat="1" applyFont="1" applyFill="1" applyBorder="1" applyAlignment="1" applyProtection="1">
      <alignment horizontal="left"/>
      <protection locked="0"/>
    </xf>
    <xf numFmtId="3" fontId="1" fillId="2" borderId="0" xfId="0" applyNumberFormat="1" applyFont="1" applyFill="1" applyBorder="1" applyAlignment="1" applyProtection="1">
      <alignment/>
      <protection locked="0"/>
    </xf>
    <xf numFmtId="3" fontId="0" fillId="2" borderId="0" xfId="0" applyNumberFormat="1" applyFont="1" applyFill="1" applyBorder="1" applyAlignment="1" applyProtection="1">
      <alignment horizontal="left"/>
      <protection locked="0"/>
    </xf>
    <xf numFmtId="3" fontId="0" fillId="4" borderId="0" xfId="0" applyNumberFormat="1" applyFill="1" applyBorder="1" applyAlignment="1" applyProtection="1">
      <alignment horizontal="centerContinuous" vertical="center"/>
      <protection locked="0"/>
    </xf>
    <xf numFmtId="3" fontId="5" fillId="4" borderId="0" xfId="0" applyNumberFormat="1" applyFont="1" applyFill="1" applyBorder="1" applyAlignment="1" applyProtection="1">
      <alignment horizontal="centerContinuous" vertical="center"/>
      <protection locked="0"/>
    </xf>
    <xf numFmtId="3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0" xfId="0" applyNumberFormat="1" applyFont="1" applyFill="1" applyAlignment="1" applyProtection="1">
      <alignment/>
      <protection locked="0"/>
    </xf>
    <xf numFmtId="3" fontId="0" fillId="4" borderId="12" xfId="0" applyNumberFormat="1" applyFill="1" applyBorder="1" applyAlignment="1" applyProtection="1">
      <alignment/>
      <protection locked="0"/>
    </xf>
    <xf numFmtId="3" fontId="13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29" xfId="0" applyNumberFormat="1" applyFill="1" applyBorder="1" applyAlignment="1" applyProtection="1">
      <alignment horizontal="center"/>
      <protection locked="0"/>
    </xf>
    <xf numFmtId="3" fontId="6" fillId="2" borderId="28" xfId="0" applyNumberFormat="1" applyFont="1" applyFill="1" applyBorder="1" applyAlignment="1" applyProtection="1">
      <alignment horizontal="center"/>
      <protection locked="0"/>
    </xf>
    <xf numFmtId="3" fontId="0" fillId="4" borderId="8" xfId="0" applyNumberFormat="1" applyFill="1" applyBorder="1" applyAlignment="1" applyProtection="1">
      <alignment/>
      <protection locked="0"/>
    </xf>
    <xf numFmtId="3" fontId="0" fillId="2" borderId="30" xfId="0" applyNumberFormat="1" applyFill="1" applyBorder="1" applyAlignment="1" applyProtection="1">
      <alignment horizontal="center"/>
      <protection locked="0"/>
    </xf>
    <xf numFmtId="3" fontId="6" fillId="2" borderId="21" xfId="0" applyNumberFormat="1" applyFont="1" applyFill="1" applyBorder="1" applyAlignment="1" applyProtection="1">
      <alignment horizontal="center"/>
      <protection locked="0"/>
    </xf>
    <xf numFmtId="3" fontId="0" fillId="4" borderId="9" xfId="0" applyNumberFormat="1" applyFill="1" applyBorder="1" applyAlignment="1" applyProtection="1">
      <alignment/>
      <protection locked="0"/>
    </xf>
    <xf numFmtId="3" fontId="0" fillId="2" borderId="31" xfId="0" applyNumberFormat="1" applyFill="1" applyBorder="1" applyAlignment="1" applyProtection="1">
      <alignment horizontal="center"/>
      <protection locked="0"/>
    </xf>
    <xf numFmtId="3" fontId="1" fillId="4" borderId="6" xfId="0" applyNumberFormat="1" applyFont="1" applyFill="1" applyBorder="1" applyAlignment="1" applyProtection="1">
      <alignment/>
      <protection locked="0"/>
    </xf>
    <xf numFmtId="3" fontId="1" fillId="4" borderId="0" xfId="0" applyNumberFormat="1" applyFont="1" applyFill="1" applyBorder="1" applyAlignment="1" applyProtection="1">
      <alignment/>
      <protection locked="0"/>
    </xf>
    <xf numFmtId="3" fontId="7" fillId="4" borderId="0" xfId="0" applyNumberFormat="1" applyFont="1" applyFill="1" applyBorder="1" applyAlignment="1" applyProtection="1">
      <alignment/>
      <protection locked="0"/>
    </xf>
    <xf numFmtId="3" fontId="1" fillId="4" borderId="0" xfId="0" applyNumberFormat="1" applyFont="1" applyFill="1" applyBorder="1" applyAlignment="1" applyProtection="1">
      <alignment horizontal="centerContinuous"/>
      <protection locked="0"/>
    </xf>
    <xf numFmtId="3" fontId="1" fillId="4" borderId="6" xfId="0" applyNumberFormat="1" applyFont="1" applyFill="1" applyBorder="1" applyAlignment="1" applyProtection="1">
      <alignment/>
      <protection locked="0"/>
    </xf>
    <xf numFmtId="4" fontId="1" fillId="4" borderId="0" xfId="0" applyNumberFormat="1" applyFont="1" applyFill="1" applyBorder="1" applyAlignment="1" applyProtection="1">
      <alignment/>
      <protection locked="0"/>
    </xf>
    <xf numFmtId="3" fontId="7" fillId="2" borderId="0" xfId="0" applyNumberFormat="1" applyFont="1" applyFill="1" applyAlignment="1" applyProtection="1">
      <alignment/>
      <protection locked="0"/>
    </xf>
    <xf numFmtId="3" fontId="4" fillId="2" borderId="0" xfId="0" applyNumberFormat="1" applyFont="1" applyFill="1" applyAlignment="1" applyProtection="1">
      <alignment/>
      <protection locked="0"/>
    </xf>
    <xf numFmtId="3" fontId="16" fillId="2" borderId="0" xfId="0" applyNumberFormat="1" applyFont="1" applyFill="1" applyAlignment="1" applyProtection="1">
      <alignment/>
      <protection locked="0"/>
    </xf>
    <xf numFmtId="3" fontId="7" fillId="2" borderId="0" xfId="0" applyNumberFormat="1" applyFont="1" applyFill="1" applyAlignment="1" applyProtection="1">
      <alignment horizontal="left"/>
      <protection locked="0"/>
    </xf>
    <xf numFmtId="4" fontId="7" fillId="4" borderId="0" xfId="0" applyNumberFormat="1" applyFont="1" applyFill="1" applyBorder="1" applyAlignment="1" applyProtection="1">
      <alignment horizontal="left"/>
      <protection locked="0"/>
    </xf>
    <xf numFmtId="3" fontId="7" fillId="4" borderId="0" xfId="0" applyNumberFormat="1" applyFont="1" applyFill="1" applyBorder="1" applyAlignment="1" applyProtection="1">
      <alignment horizontal="left"/>
      <protection locked="0"/>
    </xf>
    <xf numFmtId="3" fontId="0" fillId="2" borderId="0" xfId="0" applyNumberFormat="1" applyFill="1" applyAlignment="1" applyProtection="1">
      <alignment horizontal="left"/>
      <protection locked="0"/>
    </xf>
    <xf numFmtId="3" fontId="1" fillId="2" borderId="14" xfId="0" applyNumberFormat="1" applyFont="1" applyFill="1" applyBorder="1" applyAlignment="1" applyProtection="1">
      <alignment horizontal="right"/>
      <protection/>
    </xf>
    <xf numFmtId="2" fontId="0" fillId="4" borderId="8" xfId="0" applyNumberFormat="1" applyFill="1" applyBorder="1" applyAlignment="1" applyProtection="1">
      <alignment/>
      <protection/>
    </xf>
    <xf numFmtId="2" fontId="0" fillId="4" borderId="9" xfId="0" applyNumberFormat="1" applyFill="1" applyBorder="1" applyAlignment="1" applyProtection="1">
      <alignment/>
      <protection/>
    </xf>
    <xf numFmtId="2" fontId="1" fillId="4" borderId="6" xfId="0" applyNumberFormat="1" applyFont="1" applyFill="1" applyBorder="1" applyAlignment="1" applyProtection="1">
      <alignment/>
      <protection/>
    </xf>
    <xf numFmtId="0" fontId="35" fillId="0" borderId="47" xfId="0" applyFont="1" applyBorder="1" applyAlignment="1">
      <alignment wrapText="1"/>
    </xf>
    <xf numFmtId="0" fontId="36" fillId="0" borderId="48" xfId="0" applyFont="1" applyBorder="1" applyAlignment="1">
      <alignment horizontal="center" vertical="top" wrapText="1"/>
    </xf>
    <xf numFmtId="0" fontId="37" fillId="0" borderId="49" xfId="0" applyFont="1" applyBorder="1" applyAlignment="1">
      <alignment horizontal="center" vertical="top" wrapText="1"/>
    </xf>
    <xf numFmtId="0" fontId="37" fillId="0" borderId="50" xfId="0" applyFont="1" applyBorder="1" applyAlignment="1">
      <alignment horizontal="center" vertical="top" wrapText="1"/>
    </xf>
    <xf numFmtId="0" fontId="36" fillId="0" borderId="51" xfId="0" applyFont="1" applyBorder="1" applyAlignment="1">
      <alignment horizontal="center" vertical="top" wrapText="1"/>
    </xf>
    <xf numFmtId="0" fontId="36" fillId="0" borderId="52" xfId="0" applyFont="1" applyBorder="1" applyAlignment="1">
      <alignment horizontal="center" vertical="top" wrapText="1"/>
    </xf>
    <xf numFmtId="0" fontId="37" fillId="0" borderId="53" xfId="0" applyFont="1" applyBorder="1" applyAlignment="1">
      <alignment horizontal="center" vertical="center" wrapText="1"/>
    </xf>
    <xf numFmtId="0" fontId="37" fillId="0" borderId="54" xfId="0" applyFont="1" applyBorder="1" applyAlignment="1">
      <alignment vertical="top" wrapText="1"/>
    </xf>
    <xf numFmtId="0" fontId="37" fillId="0" borderId="55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38" fillId="0" borderId="57" xfId="0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top" wrapText="1"/>
    </xf>
    <xf numFmtId="0" fontId="37" fillId="0" borderId="58" xfId="0" applyFont="1" applyBorder="1" applyAlignment="1">
      <alignment horizontal="center" vertical="top" wrapText="1"/>
    </xf>
    <xf numFmtId="0" fontId="36" fillId="0" borderId="57" xfId="0" applyFont="1" applyBorder="1" applyAlignment="1">
      <alignment horizontal="center" vertical="top" wrapText="1"/>
    </xf>
    <xf numFmtId="0" fontId="37" fillId="0" borderId="59" xfId="0" applyFont="1" applyBorder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0" fontId="36" fillId="0" borderId="60" xfId="0" applyFont="1" applyBorder="1" applyAlignment="1">
      <alignment horizontal="center" vertical="top" wrapText="1"/>
    </xf>
    <xf numFmtId="0" fontId="37" fillId="0" borderId="61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left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vertical="top" wrapText="1"/>
    </xf>
    <xf numFmtId="0" fontId="35" fillId="0" borderId="0" xfId="0" applyFont="1" applyBorder="1" applyAlignment="1">
      <alignment horizontal="right" vertical="top" wrapText="1"/>
    </xf>
    <xf numFmtId="0" fontId="37" fillId="0" borderId="58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top" wrapText="1"/>
    </xf>
    <xf numFmtId="0" fontId="37" fillId="0" borderId="60" xfId="0" applyFont="1" applyBorder="1" applyAlignment="1">
      <alignment horizontal="center" vertical="center" wrapText="1"/>
    </xf>
    <xf numFmtId="0" fontId="35" fillId="0" borderId="66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left" vertical="center" wrapText="1"/>
    </xf>
    <xf numFmtId="0" fontId="37" fillId="0" borderId="50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37" fillId="0" borderId="67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68" xfId="0" applyFont="1" applyBorder="1" applyAlignment="1">
      <alignment wrapText="1"/>
    </xf>
    <xf numFmtId="0" fontId="37" fillId="0" borderId="69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wrapText="1"/>
    </xf>
    <xf numFmtId="3" fontId="35" fillId="0" borderId="56" xfId="0" applyNumberFormat="1" applyFont="1" applyBorder="1" applyAlignment="1">
      <alignment horizontal="center" vertical="center" wrapText="1"/>
    </xf>
    <xf numFmtId="3" fontId="35" fillId="0" borderId="55" xfId="0" applyNumberFormat="1" applyFont="1" applyBorder="1" applyAlignment="1">
      <alignment horizontal="center" vertical="center" wrapText="1"/>
    </xf>
    <xf numFmtId="3" fontId="35" fillId="0" borderId="53" xfId="0" applyNumberFormat="1" applyFont="1" applyBorder="1" applyAlignment="1">
      <alignment horizontal="center" vertical="center" wrapText="1"/>
    </xf>
    <xf numFmtId="3" fontId="35" fillId="0" borderId="5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1" fontId="35" fillId="0" borderId="66" xfId="0" applyNumberFormat="1" applyFont="1" applyBorder="1" applyAlignment="1">
      <alignment horizontal="center" vertical="center" wrapText="1"/>
    </xf>
    <xf numFmtId="1" fontId="35" fillId="0" borderId="54" xfId="0" applyNumberFormat="1" applyFont="1" applyBorder="1" applyAlignment="1">
      <alignment horizontal="center" vertical="center" wrapText="1"/>
    </xf>
    <xf numFmtId="1" fontId="35" fillId="0" borderId="65" xfId="0" applyNumberFormat="1" applyFont="1" applyBorder="1" applyAlignment="1">
      <alignment horizontal="center" vertical="center" wrapText="1"/>
    </xf>
    <xf numFmtId="2" fontId="35" fillId="0" borderId="60" xfId="0" applyNumberFormat="1" applyFont="1" applyBorder="1" applyAlignment="1">
      <alignment horizontal="center" vertical="center" wrapText="1"/>
    </xf>
    <xf numFmtId="1" fontId="35" fillId="0" borderId="50" xfId="0" applyNumberFormat="1" applyFont="1" applyBorder="1" applyAlignment="1">
      <alignment horizontal="center" vertical="center" wrapText="1"/>
    </xf>
    <xf numFmtId="1" fontId="35" fillId="0" borderId="52" xfId="0" applyNumberFormat="1" applyFont="1" applyBorder="1" applyAlignment="1">
      <alignment horizontal="center" vertical="center" wrapText="1"/>
    </xf>
    <xf numFmtId="3" fontId="35" fillId="0" borderId="57" xfId="0" applyNumberFormat="1" applyFont="1" applyBorder="1" applyAlignment="1">
      <alignment horizontal="center" vertical="center" wrapText="1"/>
    </xf>
    <xf numFmtId="3" fontId="35" fillId="0" borderId="60" xfId="0" applyNumberFormat="1" applyFont="1" applyBorder="1" applyAlignment="1">
      <alignment horizontal="center" vertical="center" wrapText="1"/>
    </xf>
    <xf numFmtId="3" fontId="35" fillId="0" borderId="61" xfId="0" applyNumberFormat="1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3" fontId="35" fillId="0" borderId="7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3" fillId="2" borderId="2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3" fontId="0" fillId="2" borderId="29" xfId="0" applyNumberFormat="1" applyFill="1" applyBorder="1" applyAlignment="1" applyProtection="1">
      <alignment horizontal="right" indent="1"/>
      <protection locked="0"/>
    </xf>
    <xf numFmtId="3" fontId="0" fillId="2" borderId="71" xfId="0" applyNumberFormat="1" applyFill="1" applyBorder="1" applyAlignment="1" applyProtection="1">
      <alignment horizontal="right" indent="1"/>
      <protection locked="0"/>
    </xf>
    <xf numFmtId="3" fontId="0" fillId="2" borderId="32" xfId="0" applyNumberFormat="1" applyFill="1" applyBorder="1" applyAlignment="1" applyProtection="1">
      <alignment horizontal="right" indent="1"/>
      <protection locked="0"/>
    </xf>
    <xf numFmtId="3" fontId="0" fillId="2" borderId="72" xfId="0" applyNumberFormat="1" applyFill="1" applyBorder="1" applyAlignment="1" applyProtection="1">
      <alignment horizontal="right" indent="1"/>
      <protection locked="0"/>
    </xf>
    <xf numFmtId="3" fontId="0" fillId="2" borderId="11" xfId="0" applyNumberFormat="1" applyFill="1" applyBorder="1" applyAlignment="1" applyProtection="1">
      <alignment horizontal="right" indent="1"/>
      <protection locked="0"/>
    </xf>
    <xf numFmtId="3" fontId="0" fillId="2" borderId="3" xfId="0" applyNumberFormat="1" applyFill="1" applyBorder="1" applyAlignment="1" applyProtection="1">
      <alignment horizontal="right" indent="1"/>
      <protection locked="0"/>
    </xf>
    <xf numFmtId="3" fontId="0" fillId="2" borderId="30" xfId="0" applyNumberFormat="1" applyFill="1" applyBorder="1" applyAlignment="1" applyProtection="1">
      <alignment horizontal="right" indent="1"/>
      <protection locked="0"/>
    </xf>
    <xf numFmtId="3" fontId="0" fillId="2" borderId="7" xfId="0" applyNumberFormat="1" applyFill="1" applyBorder="1" applyAlignment="1" applyProtection="1">
      <alignment horizontal="right" indent="1"/>
      <protection locked="0"/>
    </xf>
    <xf numFmtId="3" fontId="0" fillId="2" borderId="1" xfId="0" applyNumberFormat="1" applyFill="1" applyBorder="1" applyAlignment="1" applyProtection="1">
      <alignment horizontal="right" indent="1"/>
      <protection locked="0"/>
    </xf>
    <xf numFmtId="3" fontId="0" fillId="2" borderId="73" xfId="0" applyNumberFormat="1" applyFill="1" applyBorder="1" applyAlignment="1" applyProtection="1">
      <alignment horizontal="right" indent="1"/>
      <protection locked="0"/>
    </xf>
    <xf numFmtId="3" fontId="0" fillId="2" borderId="10" xfId="0" applyNumberFormat="1" applyFill="1" applyBorder="1" applyAlignment="1" applyProtection="1">
      <alignment horizontal="right" indent="1"/>
      <protection locked="0"/>
    </xf>
    <xf numFmtId="3" fontId="0" fillId="2" borderId="18" xfId="0" applyNumberFormat="1" applyFill="1" applyBorder="1" applyAlignment="1" applyProtection="1">
      <alignment horizontal="right" indent="1"/>
      <protection locked="0"/>
    </xf>
    <xf numFmtId="3" fontId="1" fillId="2" borderId="45" xfId="0" applyNumberFormat="1" applyFont="1" applyFill="1" applyBorder="1" applyAlignment="1" applyProtection="1">
      <alignment horizontal="right" indent="1"/>
      <protection/>
    </xf>
    <xf numFmtId="3" fontId="1" fillId="2" borderId="4" xfId="0" applyNumberFormat="1" applyFont="1" applyFill="1" applyBorder="1" applyAlignment="1" applyProtection="1">
      <alignment horizontal="right" indent="1"/>
      <protection/>
    </xf>
    <xf numFmtId="3" fontId="1" fillId="2" borderId="5" xfId="0" applyNumberFormat="1" applyFont="1" applyFill="1" applyBorder="1" applyAlignment="1" applyProtection="1">
      <alignment horizontal="right" indent="1"/>
      <protection/>
    </xf>
    <xf numFmtId="3" fontId="0" fillId="2" borderId="2" xfId="0" applyNumberFormat="1" applyFill="1" applyBorder="1" applyAlignment="1" applyProtection="1">
      <alignment horizontal="right" indent="1"/>
      <protection locked="0"/>
    </xf>
    <xf numFmtId="3" fontId="1" fillId="2" borderId="15" xfId="0" applyNumberFormat="1" applyFont="1" applyFill="1" applyBorder="1" applyAlignment="1" applyProtection="1">
      <alignment horizontal="right" indent="1"/>
      <protection/>
    </xf>
    <xf numFmtId="3" fontId="0" fillId="4" borderId="74" xfId="0" applyNumberFormat="1" applyFill="1" applyBorder="1" applyAlignment="1" applyProtection="1">
      <alignment/>
      <protection locked="0"/>
    </xf>
    <xf numFmtId="3" fontId="0" fillId="4" borderId="75" xfId="0" applyNumberFormat="1" applyFill="1" applyBorder="1" applyAlignment="1" applyProtection="1">
      <alignment/>
      <protection locked="0"/>
    </xf>
    <xf numFmtId="3" fontId="0" fillId="4" borderId="76" xfId="0" applyNumberFormat="1" applyFill="1" applyBorder="1" applyAlignment="1" applyProtection="1">
      <alignment/>
      <protection locked="0"/>
    </xf>
    <xf numFmtId="3" fontId="1" fillId="4" borderId="45" xfId="0" applyNumberFormat="1" applyFont="1" applyFill="1" applyBorder="1" applyAlignment="1" applyProtection="1">
      <alignment/>
      <protection locked="0"/>
    </xf>
    <xf numFmtId="3" fontId="0" fillId="2" borderId="16" xfId="0" applyNumberFormat="1" applyFill="1" applyBorder="1" applyAlignment="1" applyProtection="1">
      <alignment horizontal="right" indent="1"/>
      <protection locked="0"/>
    </xf>
    <xf numFmtId="3" fontId="0" fillId="2" borderId="6" xfId="0" applyNumberFormat="1" applyFill="1" applyBorder="1" applyAlignment="1" applyProtection="1">
      <alignment horizontal="right" indent="1"/>
      <protection locked="0"/>
    </xf>
    <xf numFmtId="0" fontId="0" fillId="2" borderId="11" xfId="0" applyFont="1" applyFill="1" applyBorder="1" applyAlignment="1" applyProtection="1">
      <alignment horizontal="right" indent="1"/>
      <protection locked="0"/>
    </xf>
    <xf numFmtId="0" fontId="0" fillId="2" borderId="11" xfId="0" applyFill="1" applyBorder="1" applyAlignment="1" applyProtection="1">
      <alignment horizontal="right" indent="1"/>
      <protection locked="0"/>
    </xf>
    <xf numFmtId="0" fontId="1" fillId="2" borderId="12" xfId="0" applyFont="1" applyFill="1" applyBorder="1" applyAlignment="1" applyProtection="1">
      <alignment horizontal="right" indent="1"/>
      <protection/>
    </xf>
    <xf numFmtId="0" fontId="0" fillId="2" borderId="7" xfId="0" applyFont="1" applyFill="1" applyBorder="1" applyAlignment="1" applyProtection="1">
      <alignment horizontal="right" indent="1"/>
      <protection locked="0"/>
    </xf>
    <xf numFmtId="0" fontId="0" fillId="2" borderId="7" xfId="0" applyFill="1" applyBorder="1" applyAlignment="1" applyProtection="1">
      <alignment horizontal="right" indent="1"/>
      <protection locked="0"/>
    </xf>
    <xf numFmtId="0" fontId="10" fillId="2" borderId="7" xfId="0" applyFont="1" applyFill="1" applyBorder="1" applyAlignment="1" applyProtection="1">
      <alignment horizontal="right" indent="1"/>
      <protection locked="0"/>
    </xf>
    <xf numFmtId="0" fontId="0" fillId="2" borderId="10" xfId="0" applyFont="1" applyFill="1" applyBorder="1" applyAlignment="1" applyProtection="1">
      <alignment horizontal="right" indent="1"/>
      <protection locked="0"/>
    </xf>
    <xf numFmtId="0" fontId="0" fillId="2" borderId="10" xfId="0" applyFill="1" applyBorder="1" applyAlignment="1" applyProtection="1">
      <alignment horizontal="right" indent="1"/>
      <protection locked="0"/>
    </xf>
    <xf numFmtId="0" fontId="1" fillId="2" borderId="14" xfId="0" applyFont="1" applyFill="1" applyBorder="1" applyAlignment="1" applyProtection="1">
      <alignment horizontal="right" indent="1"/>
      <protection/>
    </xf>
    <xf numFmtId="0" fontId="1" fillId="2" borderId="4" xfId="0" applyFont="1" applyFill="1" applyBorder="1" applyAlignment="1" applyProtection="1">
      <alignment horizontal="right" indent="1"/>
      <protection/>
    </xf>
    <xf numFmtId="0" fontId="1" fillId="2" borderId="6" xfId="0" applyFont="1" applyFill="1" applyBorder="1" applyAlignment="1" applyProtection="1">
      <alignment horizontal="right" indent="1"/>
      <protection/>
    </xf>
    <xf numFmtId="0" fontId="0" fillId="0" borderId="8" xfId="0" applyBorder="1" applyAlignment="1" applyProtection="1">
      <alignment horizontal="right" indent="1"/>
      <protection locked="0"/>
    </xf>
    <xf numFmtId="0" fontId="1" fillId="0" borderId="6" xfId="0" applyFont="1" applyBorder="1" applyAlignment="1" applyProtection="1">
      <alignment horizontal="right" indent="1"/>
      <protection/>
    </xf>
    <xf numFmtId="0" fontId="0" fillId="2" borderId="34" xfId="0" applyFont="1" applyFill="1" applyBorder="1" applyAlignment="1" applyProtection="1">
      <alignment horizontal="right" indent="1"/>
      <protection locked="0"/>
    </xf>
    <xf numFmtId="0" fontId="0" fillId="2" borderId="35" xfId="0" applyFont="1" applyFill="1" applyBorder="1" applyAlignment="1" applyProtection="1">
      <alignment horizontal="right" indent="1"/>
      <protection locked="0"/>
    </xf>
    <xf numFmtId="0" fontId="0" fillId="2" borderId="35" xfId="0" applyFill="1" applyBorder="1" applyAlignment="1" applyProtection="1">
      <alignment horizontal="right" indent="1"/>
      <protection locked="0"/>
    </xf>
    <xf numFmtId="0" fontId="0" fillId="2" borderId="25" xfId="0" applyFont="1" applyFill="1" applyBorder="1" applyAlignment="1" applyProtection="1">
      <alignment horizontal="right" indent="1"/>
      <protection locked="0"/>
    </xf>
    <xf numFmtId="0" fontId="1" fillId="2" borderId="23" xfId="0" applyFont="1" applyFill="1" applyBorder="1" applyAlignment="1" applyProtection="1">
      <alignment horizontal="right" indent="1"/>
      <protection/>
    </xf>
    <xf numFmtId="0" fontId="0" fillId="2" borderId="19" xfId="0" applyFill="1" applyBorder="1" applyAlignment="1" applyProtection="1">
      <alignment horizontal="right" indent="1"/>
      <protection locked="0"/>
    </xf>
    <xf numFmtId="0" fontId="0" fillId="2" borderId="3" xfId="0" applyFill="1" applyBorder="1" applyAlignment="1" applyProtection="1">
      <alignment horizontal="right" indent="1"/>
      <protection locked="0"/>
    </xf>
    <xf numFmtId="0" fontId="0" fillId="2" borderId="1" xfId="0" applyFill="1" applyBorder="1" applyAlignment="1" applyProtection="1">
      <alignment horizontal="right" indent="1"/>
      <protection locked="0"/>
    </xf>
    <xf numFmtId="0" fontId="0" fillId="2" borderId="16" xfId="0" applyFill="1" applyBorder="1" applyAlignment="1" applyProtection="1">
      <alignment horizontal="right" indent="1"/>
      <protection locked="0"/>
    </xf>
    <xf numFmtId="0" fontId="0" fillId="2" borderId="77" xfId="0" applyFill="1" applyBorder="1" applyAlignment="1" applyProtection="1">
      <alignment horizontal="right" indent="1"/>
      <protection locked="0"/>
    </xf>
    <xf numFmtId="0" fontId="0" fillId="2" borderId="18" xfId="0" applyFill="1" applyBorder="1" applyAlignment="1" applyProtection="1">
      <alignment horizontal="right" indent="1"/>
      <protection locked="0"/>
    </xf>
    <xf numFmtId="0" fontId="1" fillId="2" borderId="15" xfId="0" applyFont="1" applyFill="1" applyBorder="1" applyAlignment="1" applyProtection="1">
      <alignment horizontal="right" indent="1"/>
      <protection/>
    </xf>
    <xf numFmtId="0" fontId="1" fillId="2" borderId="5" xfId="0" applyFont="1" applyFill="1" applyBorder="1" applyAlignment="1" applyProtection="1">
      <alignment horizontal="right" indent="1"/>
      <protection/>
    </xf>
    <xf numFmtId="1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23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4" xfId="0" applyNumberFormat="1" applyFont="1" applyFill="1" applyBorder="1" applyAlignment="1" applyProtection="1">
      <alignment horizontal="center" vertical="center"/>
      <protection locked="0"/>
    </xf>
    <xf numFmtId="4" fontId="12" fillId="2" borderId="15" xfId="0" applyNumberFormat="1" applyFont="1" applyFill="1" applyBorder="1" applyAlignment="1" applyProtection="1">
      <alignment horizontal="center" vertical="center"/>
      <protection locked="0"/>
    </xf>
    <xf numFmtId="3" fontId="0" fillId="2" borderId="11" xfId="0" applyNumberFormat="1" applyFont="1" applyFill="1" applyBorder="1" applyAlignment="1" applyProtection="1">
      <alignment horizontal="right" indent="1"/>
      <protection locked="0"/>
    </xf>
    <xf numFmtId="3" fontId="0" fillId="2" borderId="7" xfId="0" applyNumberFormat="1" applyFont="1" applyFill="1" applyBorder="1" applyAlignment="1" applyProtection="1">
      <alignment horizontal="right" indent="1"/>
      <protection locked="0"/>
    </xf>
    <xf numFmtId="3" fontId="0" fillId="2" borderId="10" xfId="0" applyNumberFormat="1" applyFont="1" applyFill="1" applyBorder="1" applyAlignment="1" applyProtection="1">
      <alignment horizontal="right" indent="1"/>
      <protection locked="0"/>
    </xf>
    <xf numFmtId="172" fontId="32" fillId="2" borderId="45" xfId="0" applyNumberFormat="1" applyFont="1" applyFill="1" applyBorder="1" applyAlignment="1" applyProtection="1">
      <alignment horizontal="right"/>
      <protection locked="0"/>
    </xf>
    <xf numFmtId="4" fontId="32" fillId="2" borderId="6" xfId="0" applyNumberFormat="1" applyFont="1" applyFill="1" applyBorder="1" applyAlignment="1" applyProtection="1">
      <alignment horizontal="left" vertical="center"/>
      <protection locked="0"/>
    </xf>
    <xf numFmtId="3" fontId="1" fillId="2" borderId="14" xfId="0" applyNumberFormat="1" applyFont="1" applyFill="1" applyBorder="1" applyAlignment="1" applyProtection="1">
      <alignment horizontal="right" indent="1"/>
      <protection/>
    </xf>
    <xf numFmtId="0" fontId="13" fillId="2" borderId="46" xfId="0" applyFont="1" applyFill="1" applyBorder="1" applyAlignment="1">
      <alignment horizontal="center" vertical="center"/>
    </xf>
    <xf numFmtId="3" fontId="10" fillId="2" borderId="78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79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0" xfId="0" applyNumberFormat="1" applyFont="1" applyFill="1" applyAlignment="1" applyProtection="1">
      <alignment/>
      <protection locked="0"/>
    </xf>
    <xf numFmtId="3" fontId="21" fillId="2" borderId="0" xfId="0" applyNumberFormat="1" applyFont="1" applyFill="1" applyAlignment="1" applyProtection="1">
      <alignment/>
      <protection locked="0"/>
    </xf>
    <xf numFmtId="3" fontId="7" fillId="2" borderId="0" xfId="0" applyNumberFormat="1" applyFont="1" applyFill="1" applyBorder="1" applyAlignment="1" applyProtection="1">
      <alignment horizontal="left"/>
      <protection locked="0"/>
    </xf>
    <xf numFmtId="3" fontId="13" fillId="2" borderId="80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36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81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82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79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83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74" xfId="0" applyNumberFormat="1" applyFill="1" applyBorder="1" applyAlignment="1" applyProtection="1">
      <alignment horizontal="left" vertical="center"/>
      <protection locked="0"/>
    </xf>
    <xf numFmtId="3" fontId="0" fillId="2" borderId="71" xfId="0" applyNumberFormat="1" applyFont="1" applyFill="1" applyBorder="1" applyAlignment="1" applyProtection="1">
      <alignment horizontal="right" indent="1"/>
      <protection locked="0"/>
    </xf>
    <xf numFmtId="3" fontId="0" fillId="2" borderId="33" xfId="0" applyNumberFormat="1" applyFont="1" applyFill="1" applyBorder="1" applyAlignment="1" applyProtection="1">
      <alignment horizontal="right" indent="1"/>
      <protection locked="0"/>
    </xf>
    <xf numFmtId="3" fontId="1" fillId="2" borderId="24" xfId="0" applyNumberFormat="1" applyFont="1" applyFill="1" applyBorder="1" applyAlignment="1" applyProtection="1">
      <alignment horizontal="right" indent="1"/>
      <protection/>
    </xf>
    <xf numFmtId="3" fontId="2" fillId="2" borderId="76" xfId="0" applyNumberFormat="1" applyFont="1" applyFill="1" applyBorder="1" applyAlignment="1" applyProtection="1">
      <alignment horizontal="left"/>
      <protection locked="0"/>
    </xf>
    <xf numFmtId="3" fontId="2" fillId="2" borderId="73" xfId="0" applyNumberFormat="1" applyFont="1" applyFill="1" applyBorder="1" applyAlignment="1" applyProtection="1">
      <alignment horizontal="right" indent="1"/>
      <protection/>
    </xf>
    <xf numFmtId="3" fontId="2" fillId="2" borderId="10" xfId="0" applyNumberFormat="1" applyFont="1" applyFill="1" applyBorder="1" applyAlignment="1" applyProtection="1">
      <alignment horizontal="right" indent="1"/>
      <protection/>
    </xf>
    <xf numFmtId="3" fontId="3" fillId="2" borderId="38" xfId="0" applyNumberFormat="1" applyFont="1" applyFill="1" applyBorder="1" applyAlignment="1" applyProtection="1">
      <alignment horizontal="right" indent="1"/>
      <protection/>
    </xf>
    <xf numFmtId="3" fontId="0" fillId="2" borderId="84" xfId="0" applyNumberFormat="1" applyFill="1" applyBorder="1" applyAlignment="1" applyProtection="1">
      <alignment horizontal="left" vertical="center"/>
      <protection locked="0"/>
    </xf>
    <xf numFmtId="3" fontId="1" fillId="2" borderId="85" xfId="0" applyNumberFormat="1" applyFont="1" applyFill="1" applyBorder="1" applyAlignment="1" applyProtection="1">
      <alignment horizontal="right" indent="1"/>
      <protection/>
    </xf>
    <xf numFmtId="3" fontId="0" fillId="2" borderId="76" xfId="0" applyNumberFormat="1" applyFill="1" applyBorder="1" applyAlignment="1" applyProtection="1">
      <alignment horizontal="left"/>
      <protection locked="0"/>
    </xf>
    <xf numFmtId="3" fontId="0" fillId="2" borderId="10" xfId="0" applyNumberFormat="1" applyFont="1" applyFill="1" applyBorder="1" applyAlignment="1" applyProtection="1">
      <alignment horizontal="right" indent="1"/>
      <protection locked="0"/>
    </xf>
    <xf numFmtId="3" fontId="0" fillId="2" borderId="17" xfId="0" applyNumberFormat="1" applyFont="1" applyFill="1" applyBorder="1" applyAlignment="1" applyProtection="1">
      <alignment horizontal="right" indent="1"/>
      <protection locked="0"/>
    </xf>
    <xf numFmtId="3" fontId="1" fillId="2" borderId="8" xfId="0" applyNumberFormat="1" applyFont="1" applyFill="1" applyBorder="1" applyAlignment="1" applyProtection="1">
      <alignment horizontal="right" indent="1"/>
      <protection/>
    </xf>
    <xf numFmtId="3" fontId="2" fillId="2" borderId="73" xfId="0" applyNumberFormat="1" applyFont="1" applyFill="1" applyBorder="1" applyAlignment="1" applyProtection="1">
      <alignment horizontal="right" indent="1"/>
      <protection/>
    </xf>
    <xf numFmtId="3" fontId="2" fillId="2" borderId="10" xfId="0" applyNumberFormat="1" applyFont="1" applyFill="1" applyBorder="1" applyAlignment="1" applyProtection="1">
      <alignment horizontal="right" indent="1"/>
      <protection/>
    </xf>
    <xf numFmtId="3" fontId="3" fillId="2" borderId="9" xfId="0" applyNumberFormat="1" applyFont="1" applyFill="1" applyBorder="1" applyAlignment="1" applyProtection="1">
      <alignment horizontal="right" indent="1"/>
      <protection/>
    </xf>
    <xf numFmtId="3" fontId="0" fillId="2" borderId="84" xfId="0" applyNumberFormat="1" applyFill="1" applyBorder="1" applyAlignment="1" applyProtection="1">
      <alignment horizontal="left"/>
      <protection locked="0"/>
    </xf>
    <xf numFmtId="3" fontId="1" fillId="2" borderId="24" xfId="0" applyNumberFormat="1" applyFont="1" applyFill="1" applyBorder="1" applyAlignment="1" applyProtection="1">
      <alignment horizontal="right" indent="1"/>
      <protection/>
    </xf>
    <xf numFmtId="3" fontId="0" fillId="2" borderId="75" xfId="0" applyNumberFormat="1" applyFont="1" applyFill="1" applyBorder="1" applyAlignment="1" applyProtection="1">
      <alignment horizontal="left"/>
      <protection locked="0"/>
    </xf>
    <xf numFmtId="3" fontId="0" fillId="2" borderId="11" xfId="0" applyNumberFormat="1" applyFont="1" applyFill="1" applyBorder="1" applyAlignment="1" applyProtection="1">
      <alignment horizontal="right" indent="1"/>
      <protection locked="0"/>
    </xf>
    <xf numFmtId="3" fontId="0" fillId="2" borderId="19" xfId="0" applyNumberFormat="1" applyFont="1" applyFill="1" applyBorder="1" applyAlignment="1" applyProtection="1">
      <alignment horizontal="right" indent="1"/>
      <protection locked="0"/>
    </xf>
    <xf numFmtId="3" fontId="1" fillId="2" borderId="12" xfId="0" applyNumberFormat="1" applyFont="1" applyFill="1" applyBorder="1" applyAlignment="1" applyProtection="1">
      <alignment horizontal="right" indent="1"/>
      <protection/>
    </xf>
    <xf numFmtId="3" fontId="0" fillId="2" borderId="0" xfId="0" applyNumberFormat="1" applyFill="1" applyBorder="1" applyAlignment="1" applyProtection="1">
      <alignment vertical="center" wrapText="1"/>
      <protection locked="0"/>
    </xf>
    <xf numFmtId="3" fontId="0" fillId="2" borderId="75" xfId="0" applyNumberFormat="1" applyFill="1" applyBorder="1" applyAlignment="1" applyProtection="1">
      <alignment/>
      <protection locked="0"/>
    </xf>
    <xf numFmtId="3" fontId="0" fillId="2" borderId="30" xfId="0" applyNumberFormat="1" applyFont="1" applyFill="1" applyBorder="1" applyAlignment="1" applyProtection="1">
      <alignment horizontal="right" indent="1"/>
      <protection/>
    </xf>
    <xf numFmtId="3" fontId="0" fillId="2" borderId="7" xfId="0" applyNumberFormat="1" applyFont="1" applyFill="1" applyBorder="1" applyAlignment="1" applyProtection="1">
      <alignment horizontal="right" indent="1"/>
      <protection locked="0"/>
    </xf>
    <xf numFmtId="3" fontId="0" fillId="2" borderId="16" xfId="0" applyNumberFormat="1" applyFont="1" applyFill="1" applyBorder="1" applyAlignment="1" applyProtection="1">
      <alignment horizontal="right" indent="1"/>
      <protection locked="0"/>
    </xf>
    <xf numFmtId="3" fontId="0" fillId="2" borderId="0" xfId="0" applyNumberFormat="1" applyFont="1" applyFill="1" applyBorder="1" applyAlignment="1" applyProtection="1">
      <alignment horizontal="center"/>
      <protection locked="0"/>
    </xf>
    <xf numFmtId="3" fontId="0" fillId="2" borderId="0" xfId="0" applyNumberFormat="1" applyFont="1" applyFill="1" applyBorder="1" applyAlignment="1" applyProtection="1">
      <alignment/>
      <protection locked="0"/>
    </xf>
    <xf numFmtId="3" fontId="21" fillId="2" borderId="0" xfId="0" applyNumberFormat="1" applyFont="1" applyFill="1" applyBorder="1" applyAlignment="1" applyProtection="1">
      <alignment/>
      <protection locked="0"/>
    </xf>
    <xf numFmtId="3" fontId="2" fillId="2" borderId="86" xfId="0" applyNumberFormat="1" applyFont="1" applyFill="1" applyBorder="1" applyAlignment="1" applyProtection="1">
      <alignment/>
      <protection locked="0"/>
    </xf>
    <xf numFmtId="3" fontId="2" fillId="2" borderId="31" xfId="0" applyNumberFormat="1" applyFont="1" applyFill="1" applyBorder="1" applyAlignment="1" applyProtection="1">
      <alignment horizontal="right" indent="1"/>
      <protection/>
    </xf>
    <xf numFmtId="3" fontId="2" fillId="2" borderId="37" xfId="0" applyNumberFormat="1" applyFont="1" applyFill="1" applyBorder="1" applyAlignment="1" applyProtection="1">
      <alignment horizontal="right" indent="1"/>
      <protection/>
    </xf>
    <xf numFmtId="3" fontId="2" fillId="2" borderId="87" xfId="0" applyNumberFormat="1" applyFont="1" applyFill="1" applyBorder="1" applyAlignment="1" applyProtection="1">
      <alignment horizontal="right" indent="1"/>
      <protection/>
    </xf>
    <xf numFmtId="3" fontId="0" fillId="2" borderId="74" xfId="0" applyNumberFormat="1" applyFill="1" applyBorder="1" applyAlignment="1" applyProtection="1">
      <alignment horizontal="left"/>
      <protection locked="0"/>
    </xf>
    <xf numFmtId="3" fontId="0" fillId="2" borderId="72" xfId="0" applyNumberFormat="1" applyFont="1" applyFill="1" applyBorder="1" applyAlignment="1" applyProtection="1">
      <alignment horizontal="right" indent="1"/>
      <protection/>
    </xf>
    <xf numFmtId="3" fontId="0" fillId="2" borderId="0" xfId="0" applyNumberFormat="1" applyFill="1" applyAlignment="1" applyProtection="1">
      <alignment horizontal="right"/>
      <protection locked="0"/>
    </xf>
    <xf numFmtId="3" fontId="0" fillId="2" borderId="73" xfId="0" applyNumberFormat="1" applyFont="1" applyFill="1" applyBorder="1" applyAlignment="1" applyProtection="1">
      <alignment horizontal="right" indent="1"/>
      <protection/>
    </xf>
    <xf numFmtId="3" fontId="1" fillId="2" borderId="8" xfId="0" applyNumberFormat="1" applyFont="1" applyFill="1" applyBorder="1" applyAlignment="1" applyProtection="1">
      <alignment horizontal="right" indent="1"/>
      <protection/>
    </xf>
    <xf numFmtId="3" fontId="3" fillId="2" borderId="9" xfId="0" applyNumberFormat="1" applyFont="1" applyFill="1" applyBorder="1" applyAlignment="1" applyProtection="1">
      <alignment horizontal="right" indent="1"/>
      <protection/>
    </xf>
    <xf numFmtId="3" fontId="0" fillId="2" borderId="84" xfId="0" applyNumberFormat="1" applyFont="1" applyFill="1" applyBorder="1" applyAlignment="1" applyProtection="1">
      <alignment horizontal="left"/>
      <protection locked="0"/>
    </xf>
    <xf numFmtId="3" fontId="0" fillId="2" borderId="29" xfId="0" applyNumberFormat="1" applyFont="1" applyFill="1" applyBorder="1" applyAlignment="1" applyProtection="1">
      <alignment horizontal="right" indent="1"/>
      <protection/>
    </xf>
    <xf numFmtId="3" fontId="0" fillId="2" borderId="71" xfId="0" applyNumberFormat="1" applyFont="1" applyFill="1" applyBorder="1" applyAlignment="1" applyProtection="1">
      <alignment horizontal="right" indent="1"/>
      <protection locked="0"/>
    </xf>
    <xf numFmtId="3" fontId="1" fillId="2" borderId="85" xfId="0" applyNumberFormat="1" applyFont="1" applyFill="1" applyBorder="1" applyAlignment="1" applyProtection="1">
      <alignment horizontal="right" indent="1"/>
      <protection/>
    </xf>
    <xf numFmtId="3" fontId="0" fillId="2" borderId="75" xfId="0" applyNumberFormat="1" applyFont="1" applyFill="1" applyBorder="1" applyAlignment="1" applyProtection="1">
      <alignment horizontal="left"/>
      <protection locked="0"/>
    </xf>
    <xf numFmtId="3" fontId="0" fillId="2" borderId="30" xfId="0" applyNumberFormat="1" applyFont="1" applyFill="1" applyBorder="1" applyAlignment="1" applyProtection="1">
      <alignment horizontal="right" indent="1"/>
      <protection/>
    </xf>
    <xf numFmtId="3" fontId="5" fillId="2" borderId="76" xfId="0" applyNumberFormat="1" applyFont="1" applyFill="1" applyBorder="1" applyAlignment="1" applyProtection="1">
      <alignment horizontal="left" vertical="center" wrapText="1"/>
      <protection locked="0"/>
    </xf>
    <xf numFmtId="3" fontId="2" fillId="2" borderId="86" xfId="0" applyNumberFormat="1" applyFont="1" applyFill="1" applyBorder="1" applyAlignment="1" applyProtection="1">
      <alignment horizontal="left"/>
      <protection locked="0"/>
    </xf>
    <xf numFmtId="3" fontId="2" fillId="2" borderId="86" xfId="0" applyNumberFormat="1" applyFont="1" applyFill="1" applyBorder="1" applyAlignment="1" applyProtection="1">
      <alignment horizontal="left"/>
      <protection locked="0"/>
    </xf>
    <xf numFmtId="3" fontId="2" fillId="2" borderId="31" xfId="0" applyNumberFormat="1" applyFont="1" applyFill="1" applyBorder="1" applyAlignment="1" applyProtection="1">
      <alignment horizontal="right" indent="1"/>
      <protection/>
    </xf>
    <xf numFmtId="3" fontId="2" fillId="2" borderId="88" xfId="0" applyNumberFormat="1" applyFont="1" applyFill="1" applyBorder="1" applyAlignment="1" applyProtection="1">
      <alignment horizontal="right" indent="1"/>
      <protection/>
    </xf>
    <xf numFmtId="3" fontId="21" fillId="2" borderId="71" xfId="0" applyNumberFormat="1" applyFont="1" applyFill="1" applyBorder="1" applyAlignment="1" applyProtection="1">
      <alignment horizontal="right" indent="1"/>
      <protection locked="0"/>
    </xf>
    <xf numFmtId="3" fontId="3" fillId="2" borderId="38" xfId="0" applyNumberFormat="1" applyFont="1" applyFill="1" applyBorder="1" applyAlignment="1" applyProtection="1">
      <alignment horizontal="right" indent="1"/>
      <protection/>
    </xf>
    <xf numFmtId="3" fontId="0" fillId="2" borderId="26" xfId="0" applyNumberFormat="1" applyFont="1" applyFill="1" applyBorder="1" applyAlignment="1" applyProtection="1">
      <alignment horizontal="right" indent="1"/>
      <protection locked="0"/>
    </xf>
    <xf numFmtId="3" fontId="16" fillId="2" borderId="45" xfId="0" applyNumberFormat="1" applyFont="1" applyFill="1" applyBorder="1" applyAlignment="1" applyProtection="1">
      <alignment horizontal="left" vertical="center" wrapText="1"/>
      <protection/>
    </xf>
    <xf numFmtId="3" fontId="16" fillId="2" borderId="40" xfId="0" applyNumberFormat="1" applyFont="1" applyFill="1" applyBorder="1" applyAlignment="1" applyProtection="1">
      <alignment horizontal="right" indent="1"/>
      <protection/>
    </xf>
    <xf numFmtId="3" fontId="16" fillId="2" borderId="85" xfId="0" applyNumberFormat="1" applyFont="1" applyFill="1" applyBorder="1" applyAlignment="1" applyProtection="1">
      <alignment horizontal="right" indent="1"/>
      <protection/>
    </xf>
    <xf numFmtId="3" fontId="16" fillId="2" borderId="45" xfId="0" applyNumberFormat="1" applyFont="1" applyFill="1" applyBorder="1" applyAlignment="1" applyProtection="1">
      <alignment horizontal="justify" vertical="center"/>
      <protection locked="0"/>
    </xf>
    <xf numFmtId="3" fontId="16" fillId="2" borderId="4" xfId="0" applyNumberFormat="1" applyFont="1" applyFill="1" applyBorder="1" applyAlignment="1" applyProtection="1">
      <alignment horizontal="right" indent="1"/>
      <protection/>
    </xf>
    <xf numFmtId="3" fontId="16" fillId="2" borderId="6" xfId="0" applyNumberFormat="1" applyFont="1" applyFill="1" applyBorder="1" applyAlignment="1" applyProtection="1">
      <alignment horizontal="right" indent="1"/>
      <protection/>
    </xf>
    <xf numFmtId="3" fontId="7" fillId="2" borderId="89" xfId="0" applyNumberFormat="1" applyFont="1" applyFill="1" applyBorder="1" applyAlignment="1" applyProtection="1">
      <alignment horizontal="left"/>
      <protection locked="0"/>
    </xf>
    <xf numFmtId="3" fontId="7" fillId="2" borderId="14" xfId="0" applyNumberFormat="1" applyFont="1" applyFill="1" applyBorder="1" applyAlignment="1" applyProtection="1">
      <alignment horizontal="right" indent="1"/>
      <protection/>
    </xf>
    <xf numFmtId="3" fontId="7" fillId="2" borderId="4" xfId="0" applyNumberFormat="1" applyFont="1" applyFill="1" applyBorder="1" applyAlignment="1" applyProtection="1">
      <alignment horizontal="right" indent="1"/>
      <protection/>
    </xf>
    <xf numFmtId="3" fontId="7" fillId="2" borderId="54" xfId="0" applyNumberFormat="1" applyFont="1" applyFill="1" applyBorder="1" applyAlignment="1" applyProtection="1">
      <alignment horizontal="right" indent="1"/>
      <protection/>
    </xf>
    <xf numFmtId="3" fontId="7" fillId="2" borderId="0" xfId="0" applyNumberFormat="1" applyFont="1" applyFill="1" applyAlignment="1" applyProtection="1">
      <alignment horizontal="left"/>
      <protection locked="0"/>
    </xf>
    <xf numFmtId="3" fontId="21" fillId="2" borderId="0" xfId="0" applyNumberFormat="1" applyFont="1" applyFill="1" applyAlignment="1" applyProtection="1">
      <alignment horizontal="left"/>
      <protection locked="0"/>
    </xf>
    <xf numFmtId="3" fontId="1" fillId="2" borderId="0" xfId="0" applyNumberFormat="1" applyFont="1" applyFill="1" applyAlignment="1" applyProtection="1">
      <alignment/>
      <protection locked="0"/>
    </xf>
    <xf numFmtId="3" fontId="10" fillId="2" borderId="4" xfId="0" applyNumberFormat="1" applyFont="1" applyFill="1" applyBorder="1" applyAlignment="1" applyProtection="1">
      <alignment horizontal="centerContinuous" vertical="center" wrapText="1"/>
      <protection locked="0"/>
    </xf>
    <xf numFmtId="3" fontId="10" fillId="2" borderId="15" xfId="0" applyNumberFormat="1" applyFont="1" applyFill="1" applyBorder="1" applyAlignment="1" applyProtection="1">
      <alignment horizontal="centerContinuous" vertical="center" wrapText="1"/>
      <protection locked="0"/>
    </xf>
    <xf numFmtId="3" fontId="10" fillId="2" borderId="5" xfId="0" applyNumberFormat="1" applyFont="1" applyFill="1" applyBorder="1" applyAlignment="1" applyProtection="1">
      <alignment horizontal="centerContinuous" vertical="center" wrapText="1"/>
      <protection locked="0"/>
    </xf>
    <xf numFmtId="3" fontId="10" fillId="2" borderId="14" xfId="0" applyNumberFormat="1" applyFont="1" applyFill="1" applyBorder="1" applyAlignment="1" applyProtection="1">
      <alignment horizontal="centerContinuous" vertical="center" wrapText="1"/>
      <protection locked="0"/>
    </xf>
    <xf numFmtId="3" fontId="10" fillId="2" borderId="46" xfId="0" applyNumberFormat="1" applyFont="1" applyFill="1" applyBorder="1" applyAlignment="1" applyProtection="1">
      <alignment horizontal="centerContinuous" vertical="center" wrapText="1"/>
      <protection locked="0"/>
    </xf>
    <xf numFmtId="3" fontId="1" fillId="2" borderId="1" xfId="0" applyNumberFormat="1" applyFont="1" applyFill="1" applyBorder="1" applyAlignment="1" applyProtection="1">
      <alignment horizontal="right" indent="1"/>
      <protection/>
    </xf>
    <xf numFmtId="3" fontId="0" fillId="2" borderId="30" xfId="0" applyNumberFormat="1" applyFont="1" applyFill="1" applyBorder="1" applyAlignment="1" applyProtection="1">
      <alignment horizontal="right" indent="1"/>
      <protection locked="0"/>
    </xf>
    <xf numFmtId="3" fontId="1" fillId="2" borderId="32" xfId="0" applyNumberFormat="1" applyFont="1" applyFill="1" applyBorder="1" applyAlignment="1" applyProtection="1">
      <alignment horizontal="right" indent="1"/>
      <protection/>
    </xf>
    <xf numFmtId="3" fontId="1" fillId="2" borderId="24" xfId="0" applyNumberFormat="1" applyFont="1" applyFill="1" applyBorder="1" applyAlignment="1" applyProtection="1">
      <alignment horizontal="right" indent="1"/>
      <protection locked="0"/>
    </xf>
    <xf numFmtId="3" fontId="1" fillId="2" borderId="90" xfId="0" applyNumberFormat="1" applyFont="1" applyFill="1" applyBorder="1" applyAlignment="1" applyProtection="1">
      <alignment horizontal="right" indent="1"/>
      <protection locked="0"/>
    </xf>
    <xf numFmtId="3" fontId="1" fillId="2" borderId="91" xfId="0" applyNumberFormat="1" applyFont="1" applyFill="1" applyBorder="1" applyAlignment="1" applyProtection="1">
      <alignment horizontal="right" indent="1"/>
      <protection locked="0"/>
    </xf>
    <xf numFmtId="3" fontId="0" fillId="2" borderId="36" xfId="0" applyNumberFormat="1" applyFill="1" applyBorder="1" applyAlignment="1" applyProtection="1">
      <alignment horizontal="left"/>
      <protection locked="0"/>
    </xf>
    <xf numFmtId="3" fontId="0" fillId="2" borderId="92" xfId="0" applyNumberFormat="1" applyFill="1" applyBorder="1" applyAlignment="1" applyProtection="1">
      <alignment horizontal="right" indent="1"/>
      <protection locked="0"/>
    </xf>
    <xf numFmtId="3" fontId="0" fillId="2" borderId="0" xfId="0" applyNumberFormat="1" applyFont="1" applyFill="1" applyBorder="1" applyAlignment="1" applyProtection="1">
      <alignment horizontal="right" indent="1"/>
      <protection locked="0"/>
    </xf>
    <xf numFmtId="3" fontId="0" fillId="2" borderId="93" xfId="0" applyNumberFormat="1" applyFont="1" applyFill="1" applyBorder="1" applyAlignment="1" applyProtection="1">
      <alignment horizontal="right" indent="1"/>
      <protection locked="0"/>
    </xf>
    <xf numFmtId="3" fontId="0" fillId="2" borderId="0" xfId="0" applyNumberFormat="1" applyFill="1" applyBorder="1" applyAlignment="1" applyProtection="1">
      <alignment horizontal="right" indent="1"/>
      <protection locked="0"/>
    </xf>
    <xf numFmtId="3" fontId="1" fillId="2" borderId="18" xfId="0" applyNumberFormat="1" applyFont="1" applyFill="1" applyBorder="1" applyAlignment="1" applyProtection="1">
      <alignment horizontal="right" indent="1"/>
      <protection/>
    </xf>
    <xf numFmtId="3" fontId="1" fillId="2" borderId="94" xfId="0" applyNumberFormat="1" applyFont="1" applyFill="1" applyBorder="1" applyAlignment="1" applyProtection="1">
      <alignment horizontal="right" indent="1"/>
      <protection locked="0"/>
    </xf>
    <xf numFmtId="3" fontId="0" fillId="2" borderId="45" xfId="0" applyNumberFormat="1" applyFill="1" applyBorder="1" applyAlignment="1" applyProtection="1">
      <alignment horizontal="left"/>
      <protection locked="0"/>
    </xf>
    <xf numFmtId="3" fontId="1" fillId="2" borderId="6" xfId="0" applyNumberFormat="1" applyFont="1" applyFill="1" applyBorder="1" applyAlignment="1" applyProtection="1">
      <alignment horizontal="right" indent="1"/>
      <protection/>
    </xf>
    <xf numFmtId="3" fontId="0" fillId="2" borderId="0" xfId="0" applyNumberFormat="1" applyFill="1" applyBorder="1" applyAlignment="1" applyProtection="1">
      <alignment horizontal="left"/>
      <protection locked="0"/>
    </xf>
    <xf numFmtId="3" fontId="7" fillId="2" borderId="0" xfId="0" applyNumberFormat="1" applyFont="1" applyFill="1" applyAlignment="1" applyProtection="1">
      <alignment horizontal="left" vertical="center"/>
      <protection locked="0"/>
    </xf>
    <xf numFmtId="3" fontId="12" fillId="2" borderId="0" xfId="0" applyNumberFormat="1" applyFont="1" applyFill="1" applyBorder="1" applyAlignment="1" applyProtection="1">
      <alignment horizontal="center" vertical="center"/>
      <protection locked="0"/>
    </xf>
    <xf numFmtId="3" fontId="10" fillId="2" borderId="31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74" xfId="0" applyNumberFormat="1" applyFont="1" applyFill="1" applyBorder="1" applyAlignment="1" applyProtection="1">
      <alignment horizontal="right" indent="1"/>
      <protection locked="0"/>
    </xf>
    <xf numFmtId="3" fontId="0" fillId="2" borderId="72" xfId="0" applyNumberFormat="1" applyFont="1" applyFill="1" applyBorder="1" applyAlignment="1" applyProtection="1">
      <alignment horizontal="right" indent="1"/>
      <protection locked="0"/>
    </xf>
    <xf numFmtId="3" fontId="0" fillId="2" borderId="3" xfId="0" applyNumberFormat="1" applyFont="1" applyFill="1" applyBorder="1" applyAlignment="1" applyProtection="1">
      <alignment horizontal="right" indent="1"/>
      <protection locked="0"/>
    </xf>
    <xf numFmtId="3" fontId="0" fillId="2" borderId="90" xfId="0" applyNumberFormat="1" applyFont="1" applyFill="1" applyBorder="1" applyAlignment="1" applyProtection="1">
      <alignment horizontal="right" indent="1"/>
      <protection locked="0"/>
    </xf>
    <xf numFmtId="3" fontId="0" fillId="2" borderId="75" xfId="0" applyNumberFormat="1" applyFont="1" applyFill="1" applyBorder="1" applyAlignment="1" applyProtection="1">
      <alignment horizontal="right" indent="1"/>
      <protection locked="0"/>
    </xf>
    <xf numFmtId="3" fontId="0" fillId="2" borderId="1" xfId="0" applyNumberFormat="1" applyFont="1" applyFill="1" applyBorder="1" applyAlignment="1" applyProtection="1">
      <alignment horizontal="right" indent="1"/>
      <protection locked="0"/>
    </xf>
    <xf numFmtId="3" fontId="0" fillId="2" borderId="91" xfId="0" applyNumberFormat="1" applyFont="1" applyFill="1" applyBorder="1" applyAlignment="1" applyProtection="1">
      <alignment horizontal="right" indent="1"/>
      <protection locked="0"/>
    </xf>
    <xf numFmtId="3" fontId="0" fillId="2" borderId="76" xfId="0" applyNumberFormat="1" applyFont="1" applyFill="1" applyBorder="1" applyAlignment="1" applyProtection="1">
      <alignment horizontal="right" indent="1"/>
      <protection locked="0"/>
    </xf>
    <xf numFmtId="3" fontId="0" fillId="2" borderId="18" xfId="0" applyNumberFormat="1" applyFont="1" applyFill="1" applyBorder="1" applyAlignment="1" applyProtection="1">
      <alignment horizontal="right" indent="1"/>
      <protection locked="0"/>
    </xf>
    <xf numFmtId="3" fontId="0" fillId="2" borderId="77" xfId="0" applyNumberFormat="1" applyFont="1" applyFill="1" applyBorder="1" applyAlignment="1" applyProtection="1">
      <alignment horizontal="right" indent="1"/>
      <protection locked="0"/>
    </xf>
    <xf numFmtId="3" fontId="0" fillId="2" borderId="31" xfId="0" applyNumberFormat="1" applyFont="1" applyFill="1" applyBorder="1" applyAlignment="1" applyProtection="1">
      <alignment horizontal="right" indent="1"/>
      <protection locked="0"/>
    </xf>
    <xf numFmtId="3" fontId="0" fillId="2" borderId="95" xfId="0" applyNumberFormat="1" applyFont="1" applyFill="1" applyBorder="1" applyAlignment="1" applyProtection="1">
      <alignment horizontal="right" indent="1"/>
      <protection locked="0"/>
    </xf>
    <xf numFmtId="3" fontId="1" fillId="2" borderId="45" xfId="0" applyNumberFormat="1" applyFont="1" applyFill="1" applyBorder="1" applyAlignment="1" applyProtection="1">
      <alignment horizontal="left"/>
      <protection locked="0"/>
    </xf>
    <xf numFmtId="3" fontId="1" fillId="2" borderId="20" xfId="0" applyNumberFormat="1" applyFont="1" applyFill="1" applyBorder="1" applyAlignment="1" applyProtection="1">
      <alignment horizontal="right" indent="1"/>
      <protection/>
    </xf>
    <xf numFmtId="0" fontId="6" fillId="2" borderId="0" xfId="0" applyFont="1" applyFill="1" applyBorder="1" applyAlignment="1">
      <alignment/>
    </xf>
    <xf numFmtId="3" fontId="0" fillId="2" borderId="32" xfId="0" applyNumberFormat="1" applyFill="1" applyBorder="1" applyAlignment="1" applyProtection="1">
      <alignment horizontal="right"/>
      <protection locked="0"/>
    </xf>
    <xf numFmtId="3" fontId="0" fillId="2" borderId="3" xfId="0" applyNumberFormat="1" applyFill="1" applyBorder="1" applyAlignment="1" applyProtection="1">
      <alignment horizontal="right"/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3" fontId="5" fillId="2" borderId="2" xfId="0" applyNumberFormat="1" applyFont="1" applyFill="1" applyBorder="1" applyAlignment="1" applyProtection="1">
      <alignment horizontal="right"/>
      <protection locked="0"/>
    </xf>
    <xf numFmtId="3" fontId="12" fillId="2" borderId="5" xfId="0" applyNumberFormat="1" applyFont="1" applyFill="1" applyBorder="1" applyAlignment="1" applyProtection="1">
      <alignment horizontal="right"/>
      <protection/>
    </xf>
    <xf numFmtId="172" fontId="0" fillId="2" borderId="7" xfId="0" applyNumberFormat="1" applyFont="1" applyFill="1" applyBorder="1" applyAlignment="1" applyProtection="1">
      <alignment horizontal="right"/>
      <protection locked="0"/>
    </xf>
    <xf numFmtId="4" fontId="1" fillId="2" borderId="6" xfId="0" applyNumberFormat="1" applyFont="1" applyFill="1" applyBorder="1" applyAlignment="1" applyProtection="1">
      <alignment/>
      <protection locked="0"/>
    </xf>
    <xf numFmtId="172" fontId="6" fillId="2" borderId="7" xfId="0" applyNumberFormat="1" applyFont="1" applyFill="1" applyBorder="1" applyAlignment="1" applyProtection="1">
      <alignment horizontal="right"/>
      <protection locked="0"/>
    </xf>
    <xf numFmtId="3" fontId="1" fillId="2" borderId="4" xfId="0" applyNumberFormat="1" applyFont="1" applyFill="1" applyBorder="1" applyAlignment="1" applyProtection="1">
      <alignment horizontal="right"/>
      <protection/>
    </xf>
    <xf numFmtId="3" fontId="1" fillId="2" borderId="5" xfId="0" applyNumberFormat="1" applyFont="1" applyFill="1" applyBorder="1" applyAlignment="1" applyProtection="1">
      <alignment horizontal="right"/>
      <protection/>
    </xf>
    <xf numFmtId="3" fontId="0" fillId="2" borderId="7" xfId="0" applyNumberFormat="1" applyFont="1" applyFill="1" applyBorder="1" applyAlignment="1" applyProtection="1">
      <alignment horizontal="right"/>
      <protection locked="0"/>
    </xf>
    <xf numFmtId="172" fontId="1" fillId="2" borderId="5" xfId="0" applyNumberFormat="1" applyFont="1" applyFill="1" applyBorder="1" applyAlignment="1" applyProtection="1">
      <alignment horizontal="center"/>
      <protection/>
    </xf>
    <xf numFmtId="172" fontId="1" fillId="2" borderId="15" xfId="0" applyNumberFormat="1" applyFont="1" applyFill="1" applyBorder="1" applyAlignment="1" applyProtection="1">
      <alignment horizontal="center"/>
      <protection/>
    </xf>
    <xf numFmtId="3" fontId="1" fillId="2" borderId="5" xfId="0" applyNumberFormat="1" applyFont="1" applyFill="1" applyBorder="1" applyAlignment="1" applyProtection="1">
      <alignment horizontal="right"/>
      <protection/>
    </xf>
    <xf numFmtId="2" fontId="0" fillId="4" borderId="8" xfId="0" applyNumberFormat="1" applyFill="1" applyBorder="1" applyAlignment="1" applyProtection="1">
      <alignment horizontal="right"/>
      <protection/>
    </xf>
    <xf numFmtId="3" fontId="1" fillId="2" borderId="20" xfId="0" applyNumberFormat="1" applyFont="1" applyFill="1" applyBorder="1" applyAlignment="1" applyProtection="1">
      <alignment horizontal="right"/>
      <protection/>
    </xf>
    <xf numFmtId="3" fontId="1" fillId="2" borderId="20" xfId="0" applyNumberFormat="1" applyFont="1" applyFill="1" applyBorder="1" applyAlignment="1" applyProtection="1">
      <alignment horizontal="right"/>
      <protection/>
    </xf>
    <xf numFmtId="3" fontId="1" fillId="2" borderId="14" xfId="0" applyNumberFormat="1" applyFont="1" applyFill="1" applyBorder="1" applyAlignment="1" applyProtection="1">
      <alignment horizontal="right"/>
      <protection/>
    </xf>
    <xf numFmtId="3" fontId="1" fillId="2" borderId="4" xfId="0" applyNumberFormat="1" applyFont="1" applyFill="1" applyBorder="1" applyAlignment="1" applyProtection="1">
      <alignment horizontal="right"/>
      <protection/>
    </xf>
    <xf numFmtId="172" fontId="1" fillId="2" borderId="4" xfId="0" applyNumberFormat="1" applyFont="1" applyFill="1" applyBorder="1" applyAlignment="1" applyProtection="1">
      <alignment horizontal="center"/>
      <protection/>
    </xf>
    <xf numFmtId="172" fontId="1" fillId="2" borderId="5" xfId="0" applyNumberFormat="1" applyFont="1" applyFill="1" applyBorder="1" applyAlignment="1" applyProtection="1">
      <alignment horizontal="center"/>
      <protection/>
    </xf>
    <xf numFmtId="172" fontId="1" fillId="2" borderId="15" xfId="0" applyNumberFormat="1" applyFont="1" applyFill="1" applyBorder="1" applyAlignment="1" applyProtection="1">
      <alignment horizontal="center"/>
      <protection/>
    </xf>
    <xf numFmtId="172" fontId="6" fillId="2" borderId="15" xfId="0" applyNumberFormat="1" applyFont="1" applyFill="1" applyBorder="1" applyAlignment="1" applyProtection="1">
      <alignment horizontal="center"/>
      <protection locked="0"/>
    </xf>
    <xf numFmtId="172" fontId="6" fillId="2" borderId="46" xfId="0" applyNumberFormat="1" applyFont="1" applyFill="1" applyBorder="1" applyAlignment="1" applyProtection="1">
      <alignment horizontal="centerContinuous" vertical="center"/>
      <protection locked="0"/>
    </xf>
    <xf numFmtId="172" fontId="1" fillId="2" borderId="46" xfId="0" applyNumberFormat="1" applyFont="1" applyFill="1" applyBorder="1" applyAlignment="1" applyProtection="1">
      <alignment horizontal="center"/>
      <protection/>
    </xf>
    <xf numFmtId="3" fontId="3" fillId="2" borderId="0" xfId="0" applyNumberFormat="1" applyFont="1" applyFill="1" applyAlignment="1" applyProtection="1">
      <alignment/>
      <protection locked="0"/>
    </xf>
    <xf numFmtId="3" fontId="38" fillId="2" borderId="29" xfId="0" applyNumberFormat="1" applyFont="1" applyFill="1" applyBorder="1" applyAlignment="1" applyProtection="1">
      <alignment horizontal="right" indent="1"/>
      <protection/>
    </xf>
    <xf numFmtId="3" fontId="0" fillId="2" borderId="41" xfId="0" applyNumberFormat="1" applyFont="1" applyFill="1" applyBorder="1" applyAlignment="1" applyProtection="1">
      <alignment horizontal="right" indent="1"/>
      <protection locked="0"/>
    </xf>
    <xf numFmtId="3" fontId="2" fillId="2" borderId="22" xfId="0" applyNumberFormat="1" applyFont="1" applyFill="1" applyBorder="1" applyAlignment="1" applyProtection="1">
      <alignment horizontal="right" indent="1"/>
      <protection/>
    </xf>
    <xf numFmtId="3" fontId="0" fillId="2" borderId="96" xfId="0" applyNumberFormat="1" applyFont="1" applyFill="1" applyBorder="1" applyAlignment="1" applyProtection="1">
      <alignment horizontal="right" indent="1"/>
      <protection locked="0"/>
    </xf>
    <xf numFmtId="3" fontId="38" fillId="2" borderId="73" xfId="0" applyNumberFormat="1" applyFont="1" applyFill="1" applyBorder="1" applyAlignment="1" applyProtection="1">
      <alignment horizontal="right" indent="1"/>
      <protection/>
    </xf>
    <xf numFmtId="3" fontId="0" fillId="2" borderId="94" xfId="0" applyNumberFormat="1" applyFont="1" applyFill="1" applyBorder="1" applyAlignment="1" applyProtection="1">
      <alignment horizontal="right" indent="1"/>
      <protection locked="0"/>
    </xf>
    <xf numFmtId="3" fontId="2" fillId="2" borderId="95" xfId="0" applyNumberFormat="1" applyFont="1" applyFill="1" applyBorder="1" applyAlignment="1" applyProtection="1">
      <alignment horizontal="right" indent="1"/>
      <protection/>
    </xf>
    <xf numFmtId="3" fontId="0" fillId="2" borderId="28" xfId="0" applyNumberFormat="1" applyFont="1" applyFill="1" applyBorder="1" applyAlignment="1" applyProtection="1">
      <alignment horizontal="right" indent="1"/>
      <protection locked="0"/>
    </xf>
    <xf numFmtId="3" fontId="38" fillId="2" borderId="72" xfId="0" applyNumberFormat="1" applyFont="1" applyFill="1" applyBorder="1" applyAlignment="1" applyProtection="1">
      <alignment horizontal="right" indent="1"/>
      <protection/>
    </xf>
    <xf numFmtId="3" fontId="0" fillId="2" borderId="21" xfId="0" applyNumberFormat="1" applyFont="1" applyFill="1" applyBorder="1" applyAlignment="1" applyProtection="1">
      <alignment horizontal="right" indent="1"/>
      <protection locked="0"/>
    </xf>
    <xf numFmtId="3" fontId="0" fillId="2" borderId="13" xfId="0" applyNumberFormat="1" applyFont="1" applyFill="1" applyBorder="1" applyAlignment="1" applyProtection="1">
      <alignment horizontal="right" indent="1"/>
      <protection locked="0"/>
    </xf>
    <xf numFmtId="3" fontId="2" fillId="2" borderId="88" xfId="0" applyNumberFormat="1" applyFont="1" applyFill="1" applyBorder="1" applyAlignment="1" applyProtection="1">
      <alignment horizontal="right" indent="1"/>
      <protection/>
    </xf>
    <xf numFmtId="3" fontId="0" fillId="2" borderId="21" xfId="0" applyNumberFormat="1" applyFont="1" applyFill="1" applyBorder="1" applyAlignment="1" applyProtection="1">
      <alignment horizontal="right" indent="1"/>
      <protection locked="0"/>
    </xf>
    <xf numFmtId="3" fontId="0" fillId="2" borderId="22" xfId="0" applyNumberFormat="1" applyFont="1" applyFill="1" applyBorder="1" applyAlignment="1" applyProtection="1">
      <alignment horizontal="right" indent="1"/>
      <protection locked="0"/>
    </xf>
    <xf numFmtId="3" fontId="0" fillId="2" borderId="97" xfId="0" applyNumberFormat="1" applyFont="1" applyFill="1" applyBorder="1" applyAlignment="1" applyProtection="1">
      <alignment horizontal="right" indent="1"/>
      <protection locked="0"/>
    </xf>
    <xf numFmtId="3" fontId="0" fillId="2" borderId="35" xfId="0" applyNumberFormat="1" applyFont="1" applyFill="1" applyBorder="1" applyAlignment="1" applyProtection="1">
      <alignment horizontal="right" indent="1"/>
      <protection locked="0"/>
    </xf>
    <xf numFmtId="3" fontId="2" fillId="2" borderId="37" xfId="0" applyNumberFormat="1" applyFont="1" applyFill="1" applyBorder="1" applyAlignment="1" applyProtection="1">
      <alignment horizontal="right" indent="1"/>
      <protection/>
    </xf>
    <xf numFmtId="3" fontId="21" fillId="2" borderId="28" xfId="0" applyNumberFormat="1" applyFont="1" applyFill="1" applyBorder="1" applyAlignment="1" applyProtection="1">
      <alignment horizontal="right" indent="1"/>
      <protection locked="0"/>
    </xf>
    <xf numFmtId="3" fontId="0" fillId="2" borderId="22" xfId="0" applyNumberFormat="1" applyFont="1" applyFill="1" applyBorder="1" applyAlignment="1" applyProtection="1">
      <alignment horizontal="right" indent="1"/>
      <protection locked="0"/>
    </xf>
    <xf numFmtId="3" fontId="0" fillId="2" borderId="98" xfId="0" applyNumberFormat="1" applyFont="1" applyFill="1" applyBorder="1" applyAlignment="1" applyProtection="1">
      <alignment horizontal="right" indent="1"/>
      <protection locked="0"/>
    </xf>
    <xf numFmtId="3" fontId="0" fillId="2" borderId="35" xfId="0" applyNumberFormat="1" applyFont="1" applyFill="1" applyBorder="1" applyAlignment="1" applyProtection="1">
      <alignment horizontal="right" indent="1"/>
      <protection locked="0"/>
    </xf>
    <xf numFmtId="3" fontId="2" fillId="2" borderId="87" xfId="0" applyNumberFormat="1" applyFont="1" applyFill="1" applyBorder="1" applyAlignment="1" applyProtection="1">
      <alignment horizontal="right" indent="1"/>
      <protection/>
    </xf>
    <xf numFmtId="3" fontId="38" fillId="2" borderId="93" xfId="0" applyNumberFormat="1" applyFont="1" applyFill="1" applyBorder="1" applyAlignment="1" applyProtection="1">
      <alignment horizontal="right" indent="1"/>
      <protection/>
    </xf>
    <xf numFmtId="3" fontId="0" fillId="2" borderId="92" xfId="0" applyNumberFormat="1" applyFont="1" applyFill="1" applyBorder="1" applyAlignment="1" applyProtection="1">
      <alignment horizontal="right" indent="1"/>
      <protection locked="0"/>
    </xf>
    <xf numFmtId="3" fontId="2" fillId="2" borderId="22" xfId="0" applyNumberFormat="1" applyFont="1" applyFill="1" applyBorder="1" applyAlignment="1" applyProtection="1">
      <alignment horizontal="right" indent="1"/>
      <protection/>
    </xf>
    <xf numFmtId="3" fontId="16" fillId="2" borderId="98" xfId="0" applyNumberFormat="1" applyFont="1" applyFill="1" applyBorder="1" applyAlignment="1" applyProtection="1">
      <alignment horizontal="right" indent="1"/>
      <protection/>
    </xf>
    <xf numFmtId="3" fontId="7" fillId="2" borderId="46" xfId="0" applyNumberFormat="1" applyFont="1" applyFill="1" applyBorder="1" applyAlignment="1" applyProtection="1">
      <alignment horizontal="right" indent="1"/>
      <protection/>
    </xf>
    <xf numFmtId="3" fontId="16" fillId="2" borderId="45" xfId="0" applyNumberFormat="1" applyFont="1" applyFill="1" applyBorder="1" applyAlignment="1" applyProtection="1">
      <alignment horizontal="right" indent="1"/>
      <protection/>
    </xf>
    <xf numFmtId="3" fontId="16" fillId="2" borderId="23" xfId="0" applyNumberFormat="1" applyFont="1" applyFill="1" applyBorder="1" applyAlignment="1" applyProtection="1">
      <alignment horizontal="right" indent="1"/>
      <protection/>
    </xf>
    <xf numFmtId="1" fontId="0" fillId="0" borderId="0" xfId="0" applyNumberFormat="1" applyAlignment="1">
      <alignment/>
    </xf>
    <xf numFmtId="0" fontId="36" fillId="0" borderId="56" xfId="0" applyFont="1" applyBorder="1" applyAlignment="1">
      <alignment horizontal="center" vertical="center" wrapText="1"/>
    </xf>
    <xf numFmtId="0" fontId="0" fillId="0" borderId="24" xfId="0" applyBorder="1" applyAlignment="1" applyProtection="1">
      <alignment horizontal="right" indent="1"/>
      <protection locked="0"/>
    </xf>
    <xf numFmtId="0" fontId="0" fillId="0" borderId="38" xfId="0" applyBorder="1" applyAlignment="1" applyProtection="1">
      <alignment horizontal="right" indent="1"/>
      <protection locked="0"/>
    </xf>
    <xf numFmtId="0" fontId="0" fillId="0" borderId="84" xfId="0" applyBorder="1" applyAlignment="1">
      <alignment/>
    </xf>
    <xf numFmtId="0" fontId="0" fillId="0" borderId="75" xfId="0" applyBorder="1" applyAlignment="1">
      <alignment/>
    </xf>
    <xf numFmtId="0" fontId="0" fillId="0" borderId="86" xfId="0" applyBorder="1" applyAlignment="1">
      <alignment/>
    </xf>
    <xf numFmtId="3" fontId="0" fillId="4" borderId="34" xfId="0" applyNumberFormat="1" applyFill="1" applyBorder="1" applyAlignment="1" applyProtection="1">
      <alignment/>
      <protection locked="0"/>
    </xf>
    <xf numFmtId="3" fontId="0" fillId="4" borderId="3" xfId="0" applyNumberFormat="1" applyFill="1" applyBorder="1" applyAlignment="1" applyProtection="1">
      <alignment/>
      <protection locked="0"/>
    </xf>
    <xf numFmtId="3" fontId="0" fillId="4" borderId="1" xfId="0" applyNumberFormat="1" applyFill="1" applyBorder="1" applyAlignment="1" applyProtection="1">
      <alignment/>
      <protection locked="0"/>
    </xf>
    <xf numFmtId="3" fontId="0" fillId="4" borderId="18" xfId="0" applyNumberFormat="1" applyFill="1" applyBorder="1" applyAlignment="1" applyProtection="1">
      <alignment/>
      <protection locked="0"/>
    </xf>
    <xf numFmtId="3" fontId="0" fillId="4" borderId="18" xfId="0" applyNumberFormat="1" applyFont="1" applyFill="1" applyBorder="1" applyAlignment="1" applyProtection="1">
      <alignment wrapText="1"/>
      <protection locked="0"/>
    </xf>
    <xf numFmtId="3" fontId="1" fillId="4" borderId="23" xfId="0" applyNumberFormat="1" applyFont="1" applyFill="1" applyBorder="1" applyAlignment="1" applyProtection="1">
      <alignment horizontal="right"/>
      <protection/>
    </xf>
    <xf numFmtId="3" fontId="0" fillId="2" borderId="0" xfId="0" applyNumberFormat="1" applyFill="1" applyAlignment="1" applyProtection="1">
      <alignment horizontal="left" indent="1"/>
      <protection locked="0"/>
    </xf>
    <xf numFmtId="3" fontId="2" fillId="2" borderId="0" xfId="0" applyNumberFormat="1" applyFont="1" applyFill="1" applyAlignment="1" applyProtection="1">
      <alignment/>
      <protection locked="0"/>
    </xf>
    <xf numFmtId="3" fontId="39" fillId="2" borderId="0" xfId="0" applyNumberFormat="1" applyFont="1" applyFill="1" applyAlignment="1" applyProtection="1">
      <alignment horizontal="left" indent="1"/>
      <protection locked="0"/>
    </xf>
    <xf numFmtId="3" fontId="40" fillId="2" borderId="0" xfId="0" applyNumberFormat="1" applyFont="1" applyFill="1" applyAlignment="1" applyProtection="1">
      <alignment horizontal="left" indent="1"/>
      <protection locked="0"/>
    </xf>
    <xf numFmtId="172" fontId="0" fillId="2" borderId="80" xfId="0" applyNumberFormat="1" applyFont="1" applyFill="1" applyBorder="1" applyAlignment="1" applyProtection="1">
      <alignment horizontal="right" indent="1"/>
      <protection/>
    </xf>
    <xf numFmtId="172" fontId="0" fillId="2" borderId="1" xfId="0" applyNumberFormat="1" applyFont="1" applyFill="1" applyBorder="1" applyAlignment="1" applyProtection="1">
      <alignment horizontal="right" indent="1"/>
      <protection/>
    </xf>
    <xf numFmtId="172" fontId="0" fillId="2" borderId="3" xfId="0" applyNumberFormat="1" applyFont="1" applyFill="1" applyBorder="1" applyAlignment="1" applyProtection="1">
      <alignment horizontal="right" indent="1"/>
      <protection/>
    </xf>
    <xf numFmtId="172" fontId="0" fillId="2" borderId="2" xfId="0" applyNumberFormat="1" applyFont="1" applyFill="1" applyBorder="1" applyAlignment="1" applyProtection="1">
      <alignment horizontal="right" indent="1"/>
      <protection/>
    </xf>
    <xf numFmtId="172" fontId="0" fillId="2" borderId="18" xfId="0" applyNumberFormat="1" applyFont="1" applyFill="1" applyBorder="1" applyAlignment="1" applyProtection="1">
      <alignment horizontal="right" indent="1"/>
      <protection/>
    </xf>
    <xf numFmtId="172" fontId="0" fillId="2" borderId="19" xfId="0" applyNumberFormat="1" applyFont="1" applyFill="1" applyBorder="1" applyAlignment="1" applyProtection="1">
      <alignment horizontal="right" indent="1"/>
      <protection/>
    </xf>
    <xf numFmtId="172" fontId="0" fillId="2" borderId="16" xfId="0" applyNumberFormat="1" applyFont="1" applyFill="1" applyBorder="1" applyAlignment="1" applyProtection="1">
      <alignment horizontal="right" indent="1"/>
      <protection/>
    </xf>
    <xf numFmtId="172" fontId="0" fillId="2" borderId="17" xfId="0" applyNumberFormat="1" applyFont="1" applyFill="1" applyBorder="1" applyAlignment="1" applyProtection="1">
      <alignment horizontal="right" indent="1"/>
      <protection/>
    </xf>
    <xf numFmtId="172" fontId="0" fillId="2" borderId="7" xfId="0" applyNumberFormat="1" applyFont="1" applyFill="1" applyBorder="1" applyAlignment="1" applyProtection="1">
      <alignment horizontal="right" indent="1"/>
      <protection/>
    </xf>
    <xf numFmtId="172" fontId="0" fillId="2" borderId="13" xfId="0" applyNumberFormat="1" applyFont="1" applyFill="1" applyBorder="1" applyAlignment="1" applyProtection="1">
      <alignment horizontal="right" indent="1"/>
      <protection/>
    </xf>
    <xf numFmtId="172" fontId="0" fillId="2" borderId="41" xfId="0" applyNumberFormat="1" applyFont="1" applyFill="1" applyBorder="1" applyAlignment="1" applyProtection="1">
      <alignment horizontal="right" indent="1"/>
      <protection/>
    </xf>
    <xf numFmtId="172" fontId="0" fillId="2" borderId="91" xfId="0" applyNumberFormat="1" applyFont="1" applyFill="1" applyBorder="1" applyAlignment="1" applyProtection="1">
      <alignment horizontal="right" indent="1"/>
      <protection/>
    </xf>
    <xf numFmtId="172" fontId="0" fillId="2" borderId="10" xfId="0" applyNumberFormat="1" applyFont="1" applyFill="1" applyBorder="1" applyAlignment="1" applyProtection="1">
      <alignment horizontal="right" indent="1"/>
      <protection/>
    </xf>
    <xf numFmtId="172" fontId="0" fillId="2" borderId="22" xfId="0" applyNumberFormat="1" applyFont="1" applyFill="1" applyBorder="1" applyAlignment="1" applyProtection="1">
      <alignment horizontal="right" indent="1"/>
      <protection/>
    </xf>
    <xf numFmtId="172" fontId="0" fillId="2" borderId="95" xfId="0" applyNumberFormat="1" applyFont="1" applyFill="1" applyBorder="1" applyAlignment="1" applyProtection="1">
      <alignment horizontal="right" indent="1"/>
      <protection/>
    </xf>
    <xf numFmtId="3" fontId="0" fillId="2" borderId="92" xfId="0" applyNumberFormat="1" applyFont="1" applyFill="1" applyBorder="1" applyAlignment="1" applyProtection="1">
      <alignment/>
      <protection locked="0"/>
    </xf>
    <xf numFmtId="3" fontId="0" fillId="2" borderId="13" xfId="0" applyNumberFormat="1" applyFont="1" applyFill="1" applyBorder="1" applyAlignment="1" applyProtection="1">
      <alignment/>
      <protection locked="0"/>
    </xf>
    <xf numFmtId="3" fontId="0" fillId="2" borderId="7" xfId="0" applyNumberFormat="1" applyFont="1" applyFill="1" applyBorder="1" applyAlignment="1" applyProtection="1">
      <alignment/>
      <protection locked="0"/>
    </xf>
    <xf numFmtId="3" fontId="0" fillId="2" borderId="10" xfId="0" applyNumberFormat="1" applyFont="1" applyFill="1" applyBorder="1" applyAlignment="1" applyProtection="1">
      <alignment/>
      <protection locked="0"/>
    </xf>
    <xf numFmtId="3" fontId="0" fillId="2" borderId="30" xfId="0" applyNumberFormat="1" applyFont="1" applyFill="1" applyBorder="1" applyAlignment="1" applyProtection="1">
      <alignment/>
      <protection/>
    </xf>
    <xf numFmtId="3" fontId="0" fillId="2" borderId="73" xfId="0" applyNumberFormat="1" applyFont="1" applyFill="1" applyBorder="1" applyAlignment="1" applyProtection="1">
      <alignment/>
      <protection/>
    </xf>
    <xf numFmtId="3" fontId="0" fillId="2" borderId="44" xfId="0" applyNumberFormat="1" applyFont="1" applyFill="1" applyBorder="1" applyAlignment="1" applyProtection="1">
      <alignment/>
      <protection locked="0"/>
    </xf>
    <xf numFmtId="3" fontId="0" fillId="2" borderId="30" xfId="0" applyNumberFormat="1" applyFont="1" applyFill="1" applyBorder="1" applyAlignment="1" applyProtection="1">
      <alignment/>
      <protection locked="0"/>
    </xf>
    <xf numFmtId="3" fontId="0" fillId="2" borderId="31" xfId="0" applyNumberFormat="1" applyFont="1" applyFill="1" applyBorder="1" applyAlignment="1" applyProtection="1">
      <alignment/>
      <protection locked="0"/>
    </xf>
    <xf numFmtId="3" fontId="1" fillId="2" borderId="92" xfId="0" applyNumberFormat="1" applyFont="1" applyFill="1" applyBorder="1" applyAlignment="1" applyProtection="1">
      <alignment/>
      <protection locked="0"/>
    </xf>
    <xf numFmtId="3" fontId="1" fillId="2" borderId="13" xfId="0" applyNumberFormat="1" applyFont="1" applyFill="1" applyBorder="1" applyAlignment="1" applyProtection="1">
      <alignment/>
      <protection locked="0"/>
    </xf>
    <xf numFmtId="3" fontId="1" fillId="2" borderId="7" xfId="0" applyNumberFormat="1" applyFont="1" applyFill="1" applyBorder="1" applyAlignment="1" applyProtection="1">
      <alignment/>
      <protection locked="0"/>
    </xf>
    <xf numFmtId="3" fontId="1" fillId="2" borderId="7" xfId="0" applyNumberFormat="1" applyFont="1" applyFill="1" applyBorder="1" applyAlignment="1" applyProtection="1">
      <alignment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3" fontId="41" fillId="2" borderId="0" xfId="0" applyNumberFormat="1" applyFont="1" applyFill="1" applyAlignment="1" applyProtection="1">
      <alignment horizontal="left" indent="1"/>
      <protection locked="0"/>
    </xf>
    <xf numFmtId="0" fontId="0" fillId="2" borderId="0" xfId="0" applyFill="1" applyBorder="1" applyAlignment="1" applyProtection="1">
      <alignment horizontal="right" indent="1"/>
      <protection locked="0"/>
    </xf>
    <xf numFmtId="3" fontId="0" fillId="2" borderId="0" xfId="0" applyNumberFormat="1" applyFill="1" applyBorder="1" applyAlignment="1" applyProtection="1">
      <alignment horizontal="center" vertical="center"/>
      <protection locked="0"/>
    </xf>
    <xf numFmtId="3" fontId="0" fillId="2" borderId="0" xfId="0" applyNumberFormat="1" applyFill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alignment/>
      <protection locked="0"/>
    </xf>
    <xf numFmtId="3" fontId="1" fillId="2" borderId="0" xfId="0" applyNumberFormat="1" applyFont="1" applyFill="1" applyBorder="1" applyAlignment="1" applyProtection="1">
      <alignment horizontal="right" indent="1"/>
      <protection locked="0"/>
    </xf>
    <xf numFmtId="3" fontId="0" fillId="2" borderId="24" xfId="0" applyNumberFormat="1" applyFill="1" applyBorder="1" applyAlignment="1" applyProtection="1">
      <alignment horizontal="right" indent="1"/>
      <protection locked="0"/>
    </xf>
    <xf numFmtId="3" fontId="0" fillId="2" borderId="8" xfId="0" applyNumberFormat="1" applyFill="1" applyBorder="1" applyAlignment="1" applyProtection="1">
      <alignment horizontal="right" indent="1"/>
      <protection locked="0"/>
    </xf>
    <xf numFmtId="3" fontId="5" fillId="2" borderId="9" xfId="0" applyNumberFormat="1" applyFont="1" applyFill="1" applyBorder="1" applyAlignment="1" applyProtection="1">
      <alignment horizontal="right" indent="1"/>
      <protection locked="0"/>
    </xf>
    <xf numFmtId="3" fontId="12" fillId="2" borderId="6" xfId="0" applyNumberFormat="1" applyFont="1" applyFill="1" applyBorder="1" applyAlignment="1" applyProtection="1">
      <alignment horizontal="right" indent="1"/>
      <protection locked="0"/>
    </xf>
    <xf numFmtId="3" fontId="0" fillId="4" borderId="3" xfId="0" applyNumberFormat="1" applyFont="1" applyFill="1" applyBorder="1" applyAlignment="1" applyProtection="1">
      <alignment wrapText="1"/>
      <protection locked="0"/>
    </xf>
    <xf numFmtId="2" fontId="0" fillId="4" borderId="12" xfId="0" applyNumberFormat="1" applyFill="1" applyBorder="1" applyAlignment="1" applyProtection="1">
      <alignment/>
      <protection/>
    </xf>
    <xf numFmtId="3" fontId="1" fillId="4" borderId="5" xfId="0" applyNumberFormat="1" applyFont="1" applyFill="1" applyBorder="1" applyAlignment="1" applyProtection="1">
      <alignment/>
      <protection/>
    </xf>
    <xf numFmtId="3" fontId="21" fillId="4" borderId="0" xfId="0" applyNumberFormat="1" applyFont="1" applyFill="1" applyBorder="1" applyAlignment="1" applyProtection="1">
      <alignment/>
      <protection locked="0"/>
    </xf>
    <xf numFmtId="3" fontId="0" fillId="4" borderId="0" xfId="0" applyNumberFormat="1" applyFont="1" applyFill="1" applyBorder="1" applyAlignment="1" applyProtection="1">
      <alignment/>
      <protection locked="0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3" fillId="2" borderId="0" xfId="0" applyNumberFormat="1" applyFont="1" applyFill="1" applyAlignment="1" applyProtection="1">
      <alignment horizontal="left" indent="1"/>
      <protection locked="0"/>
    </xf>
    <xf numFmtId="3" fontId="33" fillId="0" borderId="62" xfId="0" applyNumberFormat="1" applyFont="1" applyFill="1" applyBorder="1" applyAlignment="1" applyProtection="1">
      <alignment horizontal="center" vertical="center"/>
      <protection locked="0"/>
    </xf>
    <xf numFmtId="3" fontId="7" fillId="2" borderId="45" xfId="0" applyNumberFormat="1" applyFont="1" applyFill="1" applyBorder="1" applyAlignment="1" applyProtection="1">
      <alignment horizontal="center" vertical="center"/>
      <protection locked="0"/>
    </xf>
    <xf numFmtId="3" fontId="13" fillId="2" borderId="83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39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89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0" xfId="0" applyNumberFormat="1" applyFont="1" applyFill="1" applyAlignment="1" applyProtection="1">
      <alignment/>
      <protection locked="0"/>
    </xf>
    <xf numFmtId="3" fontId="0" fillId="2" borderId="0" xfId="0" applyNumberFormat="1" applyFill="1" applyAlignment="1" applyProtection="1">
      <alignment horizontal="right"/>
      <protection locked="0"/>
    </xf>
    <xf numFmtId="3" fontId="0" fillId="2" borderId="0" xfId="0" applyNumberFormat="1" applyFill="1" applyAlignment="1" applyProtection="1">
      <alignment horizontal="left" vertical="center" wrapText="1"/>
      <protection locked="0"/>
    </xf>
    <xf numFmtId="3" fontId="13" fillId="2" borderId="83" xfId="0" applyNumberFormat="1" applyFont="1" applyFill="1" applyBorder="1" applyAlignment="1" applyProtection="1">
      <alignment horizontal="justify" vertical="center"/>
      <protection locked="0"/>
    </xf>
    <xf numFmtId="3" fontId="13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84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97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41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0" xfId="0" applyNumberFormat="1" applyFill="1" applyBorder="1" applyAlignment="1" applyProtection="1">
      <alignment/>
      <protection locked="0"/>
    </xf>
    <xf numFmtId="3" fontId="13" fillId="2" borderId="85" xfId="0" applyNumberFormat="1" applyFont="1" applyFill="1" applyBorder="1" applyAlignment="1" applyProtection="1">
      <alignment horizontal="justify" vertical="center"/>
      <protection locked="0"/>
    </xf>
    <xf numFmtId="3" fontId="6" fillId="2" borderId="46" xfId="0" applyNumberFormat="1" applyFont="1" applyFill="1" applyBorder="1" applyAlignment="1" applyProtection="1">
      <alignment horizontal="center"/>
      <protection locked="0"/>
    </xf>
    <xf numFmtId="3" fontId="12" fillId="2" borderId="45" xfId="0" applyNumberFormat="1" applyFont="1" applyFill="1" applyBorder="1" applyAlignment="1" applyProtection="1">
      <alignment horizontal="center" vertical="center"/>
      <protection locked="0"/>
    </xf>
    <xf numFmtId="3" fontId="12" fillId="2" borderId="23" xfId="0" applyNumberFormat="1" applyFont="1" applyFill="1" applyBorder="1" applyAlignment="1" applyProtection="1">
      <alignment horizontal="center" vertical="center"/>
      <protection locked="0"/>
    </xf>
    <xf numFmtId="3" fontId="12" fillId="2" borderId="46" xfId="0" applyNumberFormat="1" applyFont="1" applyFill="1" applyBorder="1" applyAlignment="1" applyProtection="1">
      <alignment horizontal="center" vertical="center"/>
      <protection locked="0"/>
    </xf>
    <xf numFmtId="3" fontId="10" fillId="2" borderId="80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79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0" xfId="0" applyNumberFormat="1" applyFill="1" applyAlignment="1" applyProtection="1">
      <alignment/>
      <protection locked="0"/>
    </xf>
    <xf numFmtId="3" fontId="10" fillId="2" borderId="78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45" xfId="0" applyNumberFormat="1" applyFont="1" applyFill="1" applyBorder="1" applyAlignment="1" applyProtection="1">
      <alignment horizontal="center"/>
      <protection locked="0"/>
    </xf>
    <xf numFmtId="3" fontId="6" fillId="2" borderId="23" xfId="0" applyNumberFormat="1" applyFont="1" applyFill="1" applyBorder="1" applyAlignment="1" applyProtection="1">
      <alignment horizontal="center"/>
      <protection locked="0"/>
    </xf>
    <xf numFmtId="3" fontId="13" fillId="2" borderId="85" xfId="0" applyNumberFormat="1" applyFont="1" applyFill="1" applyBorder="1" applyAlignment="1" applyProtection="1">
      <alignment horizontal="left" vertical="center"/>
      <protection locked="0"/>
    </xf>
    <xf numFmtId="3" fontId="13" fillId="2" borderId="36" xfId="0" applyNumberFormat="1" applyFont="1" applyFill="1" applyBorder="1" applyAlignment="1" applyProtection="1">
      <alignment horizontal="left" vertical="center"/>
      <protection locked="0"/>
    </xf>
    <xf numFmtId="3" fontId="13" fillId="2" borderId="83" xfId="0" applyNumberFormat="1" applyFont="1" applyFill="1" applyBorder="1" applyAlignment="1" applyProtection="1">
      <alignment horizontal="left" vertical="center"/>
      <protection locked="0"/>
    </xf>
    <xf numFmtId="3" fontId="10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>
      <alignment horizontal="left" vertical="center" wrapText="1"/>
    </xf>
    <xf numFmtId="0" fontId="16" fillId="2" borderId="62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4" fontId="6" fillId="2" borderId="85" xfId="0" applyNumberFormat="1" applyFont="1" applyFill="1" applyBorder="1" applyAlignment="1" applyProtection="1">
      <alignment horizontal="center" vertical="center"/>
      <protection locked="0"/>
    </xf>
    <xf numFmtId="4" fontId="6" fillId="2" borderId="83" xfId="0" applyNumberFormat="1" applyFont="1" applyFill="1" applyBorder="1" applyAlignment="1" applyProtection="1">
      <alignment horizontal="center" vertical="center"/>
      <protection locked="0"/>
    </xf>
    <xf numFmtId="4" fontId="0" fillId="2" borderId="0" xfId="0" applyNumberFormat="1" applyFill="1" applyBorder="1" applyAlignment="1" applyProtection="1">
      <alignment vertical="center"/>
      <protection locked="0"/>
    </xf>
    <xf numFmtId="4" fontId="0" fillId="2" borderId="45" xfId="0" applyNumberFormat="1" applyFont="1" applyFill="1" applyBorder="1" applyAlignment="1" applyProtection="1">
      <alignment horizontal="center" vertical="center"/>
      <protection locked="0"/>
    </xf>
    <xf numFmtId="4" fontId="0" fillId="2" borderId="23" xfId="0" applyNumberFormat="1" applyFont="1" applyFill="1" applyBorder="1" applyAlignment="1" applyProtection="1">
      <alignment horizontal="center" vertical="center"/>
      <protection locked="0"/>
    </xf>
    <xf numFmtId="4" fontId="0" fillId="2" borderId="46" xfId="0" applyNumberFormat="1" applyFont="1" applyFill="1" applyBorder="1" applyAlignment="1" applyProtection="1">
      <alignment horizontal="center" vertical="center"/>
      <protection locked="0"/>
    </xf>
    <xf numFmtId="4" fontId="15" fillId="2" borderId="45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46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45" xfId="0" applyNumberFormat="1" applyFill="1" applyBorder="1" applyAlignment="1" applyProtection="1">
      <alignment horizontal="center" vertical="center"/>
      <protection locked="0"/>
    </xf>
    <xf numFmtId="4" fontId="0" fillId="2" borderId="23" xfId="0" applyNumberFormat="1" applyFill="1" applyBorder="1" applyAlignment="1" applyProtection="1">
      <alignment horizontal="center" vertical="center"/>
      <protection locked="0"/>
    </xf>
    <xf numFmtId="4" fontId="0" fillId="2" borderId="46" xfId="0" applyNumberFormat="1" applyFill="1" applyBorder="1" applyAlignment="1" applyProtection="1">
      <alignment horizontal="center" vertical="center"/>
      <protection locked="0"/>
    </xf>
    <xf numFmtId="4" fontId="6" fillId="2" borderId="45" xfId="0" applyNumberFormat="1" applyFont="1" applyFill="1" applyBorder="1" applyAlignment="1" applyProtection="1">
      <alignment horizontal="center" vertical="center"/>
      <protection locked="0"/>
    </xf>
    <xf numFmtId="4" fontId="6" fillId="2" borderId="46" xfId="0" applyNumberFormat="1" applyFont="1" applyFill="1" applyBorder="1" applyAlignment="1" applyProtection="1">
      <alignment horizontal="center" vertical="center"/>
      <protection locked="0"/>
    </xf>
    <xf numFmtId="3" fontId="0" fillId="2" borderId="0" xfId="0" applyNumberFormat="1" applyFill="1" applyAlignment="1" applyProtection="1">
      <alignment horizontal="left"/>
      <protection locked="0"/>
    </xf>
    <xf numFmtId="3" fontId="7" fillId="2" borderId="23" xfId="0" applyNumberFormat="1" applyFont="1" applyFill="1" applyBorder="1" applyAlignment="1" applyProtection="1">
      <alignment horizontal="center" vertical="center"/>
      <protection locked="0"/>
    </xf>
    <xf numFmtId="3" fontId="7" fillId="2" borderId="46" xfId="0" applyNumberFormat="1" applyFont="1" applyFill="1" applyBorder="1" applyAlignment="1" applyProtection="1">
      <alignment horizontal="center" vertical="center"/>
      <protection locked="0"/>
    </xf>
    <xf numFmtId="3" fontId="0" fillId="2" borderId="0" xfId="0" applyNumberFormat="1" applyFill="1" applyBorder="1" applyAlignment="1" applyProtection="1">
      <alignment vertical="center" wrapText="1"/>
      <protection locked="0"/>
    </xf>
    <xf numFmtId="3" fontId="7" fillId="4" borderId="0" xfId="0" applyNumberFormat="1" applyFont="1" applyFill="1" applyBorder="1" applyAlignment="1" applyProtection="1">
      <alignment/>
      <protection locked="0"/>
    </xf>
    <xf numFmtId="3" fontId="7" fillId="2" borderId="0" xfId="0" applyNumberFormat="1" applyFont="1" applyFill="1" applyAlignment="1" applyProtection="1">
      <alignment/>
      <protection locked="0"/>
    </xf>
    <xf numFmtId="3" fontId="7" fillId="2" borderId="0" xfId="0" applyNumberFormat="1" applyFont="1" applyFill="1" applyAlignment="1" applyProtection="1">
      <alignment horizontal="left"/>
      <protection locked="0"/>
    </xf>
    <xf numFmtId="3" fontId="26" fillId="4" borderId="24" xfId="0" applyNumberFormat="1" applyFont="1" applyFill="1" applyBorder="1" applyAlignment="1" applyProtection="1">
      <alignment horizontal="center" vertical="center"/>
      <protection locked="0"/>
    </xf>
    <xf numFmtId="3" fontId="26" fillId="4" borderId="38" xfId="0" applyNumberFormat="1" applyFont="1" applyFill="1" applyBorder="1" applyAlignment="1" applyProtection="1">
      <alignment horizontal="center" vertical="center"/>
      <protection locked="0"/>
    </xf>
    <xf numFmtId="3" fontId="10" fillId="4" borderId="28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37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71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88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32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85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83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0" xfId="0" applyNumberFormat="1" applyFont="1" applyFill="1" applyBorder="1" applyAlignment="1" applyProtection="1">
      <alignment horizontal="center" vertical="center"/>
      <protection locked="0"/>
    </xf>
    <xf numFmtId="3" fontId="10" fillId="2" borderId="96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99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00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98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85" xfId="0" applyNumberFormat="1" applyFont="1" applyFill="1" applyBorder="1" applyAlignment="1" applyProtection="1">
      <alignment horizontal="center" vertical="center"/>
      <protection locked="0"/>
    </xf>
    <xf numFmtId="3" fontId="13" fillId="2" borderId="83" xfId="0" applyNumberFormat="1" applyFont="1" applyFill="1" applyBorder="1" applyAlignment="1" applyProtection="1">
      <alignment horizontal="center" vertical="center"/>
      <protection locked="0"/>
    </xf>
    <xf numFmtId="3" fontId="10" fillId="2" borderId="93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100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101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85" xfId="0" applyNumberFormat="1" applyFont="1" applyFill="1" applyBorder="1" applyAlignment="1" applyProtection="1">
      <alignment horizontal="center" vertical="center"/>
      <protection locked="0"/>
    </xf>
    <xf numFmtId="3" fontId="5" fillId="4" borderId="45" xfId="0" applyNumberFormat="1" applyFont="1" applyFill="1" applyBorder="1" applyAlignment="1" applyProtection="1">
      <alignment horizontal="justify" vertical="center" wrapText="1"/>
      <protection locked="0"/>
    </xf>
    <xf numFmtId="3" fontId="5" fillId="4" borderId="46" xfId="0" applyNumberFormat="1" applyFont="1" applyFill="1" applyBorder="1" applyAlignment="1" applyProtection="1">
      <alignment horizontal="justify" vertical="center" wrapText="1"/>
      <protection locked="0"/>
    </xf>
    <xf numFmtId="3" fontId="10" fillId="2" borderId="85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8" fillId="3" borderId="25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 indent="1"/>
    </xf>
    <xf numFmtId="0" fontId="1" fillId="2" borderId="11" xfId="0" applyFont="1" applyFill="1" applyBorder="1" applyAlignment="1">
      <alignment horizontal="left" vertical="center" wrapText="1" indent="1"/>
    </xf>
    <xf numFmtId="0" fontId="0" fillId="2" borderId="10" xfId="0" applyFont="1" applyFill="1" applyBorder="1" applyAlignment="1">
      <alignment horizontal="left" vertical="center" wrapText="1" indent="1"/>
    </xf>
    <xf numFmtId="0" fontId="0" fillId="2" borderId="11" xfId="0" applyFont="1" applyFill="1" applyBorder="1" applyAlignment="1">
      <alignment horizontal="left" vertical="center" wrapText="1" indent="1"/>
    </xf>
    <xf numFmtId="3" fontId="10" fillId="2" borderId="85" xfId="0" applyNumberFormat="1" applyFont="1" applyFill="1" applyBorder="1" applyAlignment="1">
      <alignment horizontal="center" vertical="center"/>
    </xf>
    <xf numFmtId="3" fontId="13" fillId="2" borderId="83" xfId="0" applyNumberFormat="1" applyFont="1" applyFill="1" applyBorder="1" applyAlignment="1">
      <alignment horizontal="center" vertical="center"/>
    </xf>
    <xf numFmtId="3" fontId="5" fillId="2" borderId="100" xfId="0" applyNumberFormat="1" applyFont="1" applyFill="1" applyBorder="1" applyAlignment="1">
      <alignment horizontal="center" vertical="center" wrapText="1"/>
    </xf>
    <xf numFmtId="3" fontId="5" fillId="2" borderId="98" xfId="0" applyNumberFormat="1" applyFont="1" applyFill="1" applyBorder="1" applyAlignment="1">
      <alignment horizontal="center" vertical="center" wrapText="1"/>
    </xf>
    <xf numFmtId="3" fontId="10" fillId="2" borderId="85" xfId="0" applyNumberFormat="1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4" fillId="2" borderId="92" xfId="0" applyFont="1" applyFill="1" applyBorder="1" applyAlignment="1">
      <alignment/>
    </xf>
    <xf numFmtId="0" fontId="31" fillId="2" borderId="2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6" fillId="3" borderId="2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92" xfId="0" applyBorder="1" applyAlignment="1">
      <alignment/>
    </xf>
    <xf numFmtId="49" fontId="4" fillId="2" borderId="27" xfId="0" applyNumberFormat="1" applyFont="1" applyFill="1" applyBorder="1" applyAlignment="1">
      <alignment horizontal="left" indent="2"/>
    </xf>
    <xf numFmtId="49" fontId="4" fillId="2" borderId="0" xfId="0" applyNumberFormat="1" applyFont="1" applyFill="1" applyBorder="1" applyAlignment="1">
      <alignment horizontal="left" indent="2"/>
    </xf>
    <xf numFmtId="49" fontId="4" fillId="2" borderId="27" xfId="0" applyNumberFormat="1" applyFont="1" applyFill="1" applyBorder="1" applyAlignment="1">
      <alignment horizontal="left" wrapText="1" indent="2"/>
    </xf>
    <xf numFmtId="49" fontId="4" fillId="2" borderId="0" xfId="0" applyNumberFormat="1" applyFont="1" applyFill="1" applyBorder="1" applyAlignment="1">
      <alignment horizontal="left" wrapText="1" indent="2"/>
    </xf>
    <xf numFmtId="49" fontId="4" fillId="2" borderId="92" xfId="0" applyNumberFormat="1" applyFont="1" applyFill="1" applyBorder="1" applyAlignment="1">
      <alignment horizontal="left" wrapText="1" indent="2"/>
    </xf>
    <xf numFmtId="49" fontId="4" fillId="2" borderId="27" xfId="0" applyNumberFormat="1" applyFont="1" applyFill="1" applyBorder="1" applyAlignment="1">
      <alignment horizontal="left" vertical="center" wrapText="1" indent="2"/>
    </xf>
    <xf numFmtId="49" fontId="4" fillId="2" borderId="0" xfId="0" applyNumberFormat="1" applyFont="1" applyFill="1" applyBorder="1" applyAlignment="1">
      <alignment horizontal="left" vertical="center" wrapText="1" indent="2"/>
    </xf>
    <xf numFmtId="49" fontId="4" fillId="2" borderId="92" xfId="0" applyNumberFormat="1" applyFont="1" applyFill="1" applyBorder="1" applyAlignment="1">
      <alignment horizontal="left" vertical="center" wrapText="1" indent="2"/>
    </xf>
    <xf numFmtId="0" fontId="7" fillId="2" borderId="0" xfId="0" applyFont="1" applyFill="1" applyAlignment="1">
      <alignment/>
    </xf>
    <xf numFmtId="0" fontId="7" fillId="2" borderId="92" xfId="0" applyFont="1" applyFill="1" applyBorder="1" applyAlignment="1">
      <alignment/>
    </xf>
    <xf numFmtId="49" fontId="31" fillId="2" borderId="27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0" fontId="33" fillId="2" borderId="0" xfId="0" applyFont="1" applyFill="1" applyAlignment="1">
      <alignment horizontal="left" indent="2"/>
    </xf>
    <xf numFmtId="49" fontId="4" fillId="2" borderId="92" xfId="0" applyNumberFormat="1" applyFont="1" applyFill="1" applyBorder="1" applyAlignment="1">
      <alignment horizontal="left" indent="2"/>
    </xf>
    <xf numFmtId="0" fontId="31" fillId="2" borderId="27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/>
    </xf>
    <xf numFmtId="0" fontId="34" fillId="2" borderId="0" xfId="0" applyFont="1" applyFill="1" applyAlignment="1">
      <alignment horizontal="left" vertical="top"/>
    </xf>
    <xf numFmtId="0" fontId="37" fillId="0" borderId="102" xfId="0" applyFont="1" applyBorder="1" applyAlignment="1">
      <alignment horizontal="left" vertical="center" wrapText="1"/>
    </xf>
    <xf numFmtId="0" fontId="37" fillId="0" borderId="103" xfId="0" applyFont="1" applyBorder="1" applyAlignment="1">
      <alignment horizontal="left" vertical="center" wrapText="1"/>
    </xf>
    <xf numFmtId="0" fontId="35" fillId="0" borderId="102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104" xfId="0" applyFont="1" applyBorder="1" applyAlignment="1">
      <alignment wrapText="1"/>
    </xf>
    <xf numFmtId="0" fontId="2" fillId="0" borderId="0" xfId="0" applyFont="1" applyAlignment="1">
      <alignment/>
    </xf>
    <xf numFmtId="0" fontId="37" fillId="0" borderId="105" xfId="0" applyFont="1" applyBorder="1" applyAlignment="1">
      <alignment horizontal="left" vertical="center" wrapText="1"/>
    </xf>
    <xf numFmtId="0" fontId="37" fillId="0" borderId="46" xfId="0" applyFont="1" applyBorder="1" applyAlignment="1">
      <alignment horizontal="left" vertical="center" wrapText="1"/>
    </xf>
    <xf numFmtId="0" fontId="35" fillId="0" borderId="105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36" fillId="0" borderId="102" xfId="0" applyFont="1" applyBorder="1" applyAlignment="1">
      <alignment horizontal="center" vertical="top" wrapText="1"/>
    </xf>
    <xf numFmtId="0" fontId="36" fillId="0" borderId="103" xfId="0" applyFont="1" applyBorder="1" applyAlignment="1">
      <alignment horizontal="center" vertical="top" wrapText="1"/>
    </xf>
    <xf numFmtId="0" fontId="36" fillId="0" borderId="63" xfId="0" applyFont="1" applyBorder="1" applyAlignment="1">
      <alignment horizontal="center" vertical="top" wrapText="1"/>
    </xf>
    <xf numFmtId="0" fontId="37" fillId="0" borderId="106" xfId="0" applyFont="1" applyBorder="1" applyAlignment="1">
      <alignment horizontal="left" vertical="center" wrapText="1"/>
    </xf>
    <xf numFmtId="0" fontId="37" fillId="0" borderId="49" xfId="0" applyFont="1" applyBorder="1" applyAlignment="1">
      <alignment horizontal="left" vertical="center" wrapText="1"/>
    </xf>
    <xf numFmtId="0" fontId="35" fillId="0" borderId="106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35" fillId="0" borderId="47" xfId="0" applyFont="1" applyBorder="1" applyAlignment="1">
      <alignment vertical="top" wrapText="1"/>
    </xf>
    <xf numFmtId="0" fontId="35" fillId="0" borderId="106" xfId="0" applyFont="1" applyBorder="1" applyAlignment="1">
      <alignment vertical="top" wrapText="1"/>
    </xf>
    <xf numFmtId="0" fontId="35" fillId="0" borderId="49" xfId="0" applyFont="1" applyBorder="1" applyAlignment="1">
      <alignment vertical="top" wrapText="1"/>
    </xf>
    <xf numFmtId="0" fontId="37" fillId="0" borderId="106" xfId="0" applyFont="1" applyBorder="1" applyAlignment="1">
      <alignment horizontal="center" vertical="top" wrapText="1"/>
    </xf>
    <xf numFmtId="0" fontId="37" fillId="0" borderId="58" xfId="0" applyFont="1" applyBorder="1" applyAlignment="1">
      <alignment horizontal="center" vertical="top" wrapText="1"/>
    </xf>
    <xf numFmtId="0" fontId="37" fillId="0" borderId="107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left" vertical="center" wrapText="1"/>
    </xf>
    <xf numFmtId="0" fontId="37" fillId="0" borderId="107" xfId="0" applyFont="1" applyBorder="1" applyAlignment="1">
      <alignment horizontal="center" vertical="center" wrapText="1"/>
    </xf>
    <xf numFmtId="0" fontId="37" fillId="0" borderId="108" xfId="0" applyFont="1" applyBorder="1" applyAlignment="1">
      <alignment horizontal="center" vertical="center" wrapText="1"/>
    </xf>
    <xf numFmtId="0" fontId="37" fillId="0" borderId="69" xfId="0" applyFont="1" applyBorder="1" applyAlignment="1">
      <alignment horizontal="left" vertical="center" wrapText="1"/>
    </xf>
    <xf numFmtId="0" fontId="35" fillId="0" borderId="106" xfId="0" applyFont="1" applyBorder="1" applyAlignment="1">
      <alignment horizontal="center" vertical="top" wrapText="1"/>
    </xf>
    <xf numFmtId="0" fontId="35" fillId="0" borderId="109" xfId="0" applyFont="1" applyBorder="1" applyAlignment="1">
      <alignment horizontal="center" vertical="top" wrapText="1"/>
    </xf>
    <xf numFmtId="0" fontId="35" fillId="0" borderId="49" xfId="0" applyFont="1" applyBorder="1" applyAlignment="1">
      <alignment horizontal="center" vertical="top" wrapText="1"/>
    </xf>
    <xf numFmtId="0" fontId="36" fillId="0" borderId="110" xfId="0" applyFont="1" applyBorder="1" applyAlignment="1">
      <alignment horizontal="center" vertical="top" wrapText="1"/>
    </xf>
    <xf numFmtId="0" fontId="37" fillId="0" borderId="66" xfId="0" applyFont="1" applyBorder="1" applyAlignment="1">
      <alignment horizontal="left" vertical="center" wrapText="1"/>
    </xf>
    <xf numFmtId="0" fontId="37" fillId="0" borderId="67" xfId="0" applyFont="1" applyBorder="1" applyAlignment="1">
      <alignment horizontal="left" vertical="center" wrapText="1"/>
    </xf>
    <xf numFmtId="0" fontId="35" fillId="0" borderId="58" xfId="0" applyFont="1" applyBorder="1" applyAlignment="1">
      <alignment horizontal="center" vertical="top" wrapText="1"/>
    </xf>
    <xf numFmtId="0" fontId="37" fillId="0" borderId="58" xfId="0" applyFont="1" applyBorder="1" applyAlignment="1">
      <alignment horizontal="left" vertical="center" wrapText="1"/>
    </xf>
    <xf numFmtId="0" fontId="37" fillId="0" borderId="56" xfId="0" applyFont="1" applyBorder="1" applyAlignment="1">
      <alignment horizontal="left" vertical="center" wrapText="1"/>
    </xf>
    <xf numFmtId="0" fontId="37" fillId="0" borderId="63" xfId="0" applyFont="1" applyBorder="1" applyAlignment="1">
      <alignment horizontal="left" vertical="center" wrapText="1"/>
    </xf>
    <xf numFmtId="0" fontId="37" fillId="0" borderId="111" xfId="0" applyFont="1" applyBorder="1" applyAlignment="1">
      <alignment horizontal="left" vertical="center" wrapText="1"/>
    </xf>
    <xf numFmtId="0" fontId="37" fillId="0" borderId="112" xfId="0" applyFont="1" applyBorder="1" applyAlignment="1">
      <alignment horizontal="center" vertical="center" wrapText="1"/>
    </xf>
    <xf numFmtId="0" fontId="37" fillId="0" borderId="113" xfId="0" applyFont="1" applyBorder="1" applyAlignment="1">
      <alignment horizontal="center" vertical="center" wrapText="1"/>
    </xf>
    <xf numFmtId="0" fontId="37" fillId="0" borderId="114" xfId="0" applyFont="1" applyBorder="1" applyAlignment="1">
      <alignment horizontal="center" vertical="center" wrapText="1"/>
    </xf>
    <xf numFmtId="3" fontId="37" fillId="0" borderId="105" xfId="0" applyNumberFormat="1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3" fontId="35" fillId="0" borderId="102" xfId="0" applyNumberFormat="1" applyFont="1" applyBorder="1" applyAlignment="1">
      <alignment horizontal="center" vertical="center" wrapText="1"/>
    </xf>
    <xf numFmtId="0" fontId="37" fillId="0" borderId="115" xfId="0" applyFont="1" applyBorder="1" applyAlignment="1">
      <alignment horizontal="center" vertical="center" wrapText="1"/>
    </xf>
    <xf numFmtId="3" fontId="35" fillId="0" borderId="105" xfId="0" applyNumberFormat="1" applyFont="1" applyBorder="1" applyAlignment="1">
      <alignment horizontal="center" vertical="center" wrapText="1"/>
    </xf>
    <xf numFmtId="0" fontId="37" fillId="0" borderId="116" xfId="0" applyFont="1" applyBorder="1" applyAlignment="1">
      <alignment horizontal="left" vertical="center" wrapText="1"/>
    </xf>
    <xf numFmtId="0" fontId="37" fillId="0" borderId="117" xfId="0" applyFont="1" applyBorder="1" applyAlignment="1">
      <alignment horizontal="left" vertical="center" wrapText="1"/>
    </xf>
    <xf numFmtId="3" fontId="37" fillId="0" borderId="116" xfId="0" applyNumberFormat="1" applyFont="1" applyBorder="1" applyAlignment="1">
      <alignment horizontal="center" vertical="center" wrapText="1"/>
    </xf>
    <xf numFmtId="0" fontId="37" fillId="0" borderId="118" xfId="0" applyFont="1" applyBorder="1" applyAlignment="1">
      <alignment horizontal="center" vertical="center" wrapText="1"/>
    </xf>
    <xf numFmtId="0" fontId="37" fillId="0" borderId="119" xfId="0" applyFont="1" applyBorder="1" applyAlignment="1">
      <alignment vertical="top" wrapText="1"/>
    </xf>
    <xf numFmtId="0" fontId="37" fillId="0" borderId="120" xfId="0" applyFont="1" applyBorder="1" applyAlignment="1">
      <alignment vertical="top" wrapText="1"/>
    </xf>
    <xf numFmtId="3" fontId="35" fillId="0" borderId="119" xfId="0" applyNumberFormat="1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103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left" vertical="center" wrapText="1"/>
    </xf>
    <xf numFmtId="0" fontId="35" fillId="0" borderId="47" xfId="0" applyFont="1" applyBorder="1" applyAlignment="1">
      <alignment wrapText="1"/>
    </xf>
    <xf numFmtId="0" fontId="37" fillId="0" borderId="49" xfId="0" applyFont="1" applyBorder="1" applyAlignment="1">
      <alignment horizontal="center" vertical="top" wrapText="1"/>
    </xf>
    <xf numFmtId="0" fontId="37" fillId="0" borderId="106" xfId="0" applyFont="1" applyBorder="1" applyAlignment="1">
      <alignment vertical="top" wrapText="1"/>
    </xf>
    <xf numFmtId="0" fontId="37" fillId="0" borderId="49" xfId="0" applyFont="1" applyBorder="1" applyAlignment="1">
      <alignment vertical="top" wrapText="1"/>
    </xf>
    <xf numFmtId="3" fontId="35" fillId="0" borderId="116" xfId="0" applyNumberFormat="1" applyFont="1" applyBorder="1" applyAlignment="1">
      <alignment horizontal="center" vertical="center" wrapText="1"/>
    </xf>
    <xf numFmtId="0" fontId="35" fillId="0" borderId="1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7" fillId="0" borderId="121" xfId="0" applyFont="1" applyBorder="1" applyAlignment="1">
      <alignment horizontal="left" vertical="center" wrapText="1"/>
    </xf>
    <xf numFmtId="0" fontId="36" fillId="0" borderId="68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37" fillId="0" borderId="105" xfId="0" applyFont="1" applyBorder="1" applyAlignment="1">
      <alignment horizontal="center" vertical="center" wrapText="1"/>
    </xf>
    <xf numFmtId="0" fontId="35" fillId="0" borderId="11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B37" sqref="B37"/>
    </sheetView>
  </sheetViews>
  <sheetFormatPr defaultColWidth="9.00390625" defaultRowHeight="12.75"/>
  <cols>
    <col min="1" max="1" width="10.75390625" style="1" customWidth="1"/>
    <col min="2" max="2" width="11.625" style="1" customWidth="1"/>
    <col min="3" max="4" width="9.25390625" style="1" customWidth="1"/>
    <col min="5" max="6" width="10.00390625" style="1" customWidth="1"/>
    <col min="7" max="7" width="10.25390625" style="1" customWidth="1"/>
    <col min="8" max="9" width="9.625" style="1" customWidth="1"/>
    <col min="10" max="10" width="9.75390625" style="1" customWidth="1"/>
    <col min="11" max="11" width="8.75390625" style="1" customWidth="1"/>
    <col min="12" max="12" width="8.875" style="1" customWidth="1"/>
    <col min="13" max="13" width="8.75390625" style="1" customWidth="1"/>
    <col min="14" max="14" width="10.375" style="1" customWidth="1"/>
    <col min="15" max="15" width="11.25390625" style="1" customWidth="1"/>
    <col min="16" max="16" width="11.375" style="1" customWidth="1"/>
    <col min="17" max="17" width="7.25390625" style="1" customWidth="1"/>
    <col min="18" max="16384" width="8.875" style="1" customWidth="1"/>
  </cols>
  <sheetData>
    <row r="1" spans="1:15" ht="27" customHeight="1">
      <c r="A1" s="751" t="s">
        <v>380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37"/>
      <c r="O1" s="37"/>
    </row>
    <row r="2" spans="1:15" ht="27" customHeight="1">
      <c r="A2" s="19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7"/>
      <c r="O2" s="37"/>
    </row>
    <row r="3" spans="1:15" ht="15.75" customHeight="1">
      <c r="A3" s="19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37"/>
      <c r="O3" s="37"/>
    </row>
    <row r="4" spans="1:11" ht="15.75">
      <c r="A4" s="5" t="s">
        <v>381</v>
      </c>
      <c r="B4" s="3"/>
      <c r="C4" s="3"/>
      <c r="D4" s="3"/>
      <c r="E4" s="190"/>
      <c r="F4" s="190"/>
      <c r="G4" s="190"/>
      <c r="H4" s="190"/>
      <c r="I4" s="4"/>
      <c r="J4" s="4"/>
      <c r="K4" s="3"/>
    </row>
    <row r="5" spans="2:10" ht="12.75" customHeight="1" thickBot="1">
      <c r="B5" s="2"/>
      <c r="C5" s="2"/>
      <c r="D5" s="2"/>
      <c r="E5" s="2"/>
      <c r="F5" s="2"/>
      <c r="G5" s="2"/>
      <c r="H5" s="2"/>
      <c r="I5" s="2"/>
      <c r="J5" s="2"/>
    </row>
    <row r="6" spans="1:10" s="51" customFormat="1" ht="29.25" customHeight="1" thickBot="1">
      <c r="A6" s="46" t="s">
        <v>38</v>
      </c>
      <c r="B6" s="754" t="s">
        <v>55</v>
      </c>
      <c r="C6" s="755"/>
      <c r="D6" s="103" t="s">
        <v>117</v>
      </c>
      <c r="E6" s="48" t="s">
        <v>39</v>
      </c>
      <c r="F6" s="756" t="s">
        <v>56</v>
      </c>
      <c r="G6" s="755"/>
      <c r="H6" s="47" t="s">
        <v>57</v>
      </c>
      <c r="I6" s="47" t="s">
        <v>19</v>
      </c>
      <c r="J6" s="49" t="s">
        <v>10</v>
      </c>
    </row>
    <row r="7" spans="1:18" ht="12.75" customHeight="1">
      <c r="A7" s="32" t="s">
        <v>63</v>
      </c>
      <c r="B7" s="442">
        <v>1</v>
      </c>
      <c r="C7" s="442">
        <v>1</v>
      </c>
      <c r="D7" s="442"/>
      <c r="E7" s="442"/>
      <c r="F7" s="443"/>
      <c r="G7" s="443">
        <v>1</v>
      </c>
      <c r="H7" s="443"/>
      <c r="I7" s="442"/>
      <c r="J7" s="444">
        <f>SUM(B7:I7)</f>
        <v>3</v>
      </c>
      <c r="N7" s="3"/>
      <c r="O7" s="3"/>
      <c r="P7" s="3"/>
      <c r="Q7" s="3"/>
      <c r="R7" s="3"/>
    </row>
    <row r="8" spans="1:18" ht="12.75" customHeight="1">
      <c r="A8" s="32" t="s">
        <v>251</v>
      </c>
      <c r="B8" s="442">
        <v>1</v>
      </c>
      <c r="C8" s="442">
        <v>2</v>
      </c>
      <c r="D8" s="442"/>
      <c r="E8" s="442"/>
      <c r="F8" s="443"/>
      <c r="G8" s="443"/>
      <c r="H8" s="443"/>
      <c r="I8" s="442"/>
      <c r="J8" s="444">
        <f aca="true" t="shared" si="0" ref="J8:J14">SUM(B8:I8)</f>
        <v>3</v>
      </c>
      <c r="N8" s="3"/>
      <c r="O8" s="3"/>
      <c r="P8" s="3"/>
      <c r="Q8" s="3"/>
      <c r="R8" s="3"/>
    </row>
    <row r="9" spans="1:18" ht="12.75" customHeight="1">
      <c r="A9" s="30" t="s">
        <v>252</v>
      </c>
      <c r="B9" s="445"/>
      <c r="C9" s="446"/>
      <c r="D9" s="445">
        <v>1</v>
      </c>
      <c r="E9" s="445"/>
      <c r="F9" s="446">
        <v>2</v>
      </c>
      <c r="G9" s="446"/>
      <c r="H9" s="446"/>
      <c r="I9" s="445"/>
      <c r="J9" s="444">
        <f t="shared" si="0"/>
        <v>3</v>
      </c>
      <c r="N9" s="3"/>
      <c r="O9" s="3"/>
      <c r="P9" s="3"/>
      <c r="Q9" s="3"/>
      <c r="R9" s="3"/>
    </row>
    <row r="10" spans="1:18" ht="12.75" customHeight="1">
      <c r="A10" s="30" t="s">
        <v>253</v>
      </c>
      <c r="B10" s="445">
        <v>1</v>
      </c>
      <c r="C10" s="445">
        <v>1</v>
      </c>
      <c r="D10" s="445"/>
      <c r="E10" s="445">
        <v>1</v>
      </c>
      <c r="F10" s="446">
        <v>2</v>
      </c>
      <c r="G10" s="446">
        <v>4</v>
      </c>
      <c r="H10" s="446"/>
      <c r="I10" s="445"/>
      <c r="J10" s="444">
        <f t="shared" si="0"/>
        <v>9</v>
      </c>
      <c r="N10" s="3"/>
      <c r="O10" s="3"/>
      <c r="P10" s="3"/>
      <c r="Q10" s="3"/>
      <c r="R10" s="3"/>
    </row>
    <row r="11" spans="1:18" ht="12.75" customHeight="1">
      <c r="A11" s="30" t="s">
        <v>36</v>
      </c>
      <c r="B11" s="445"/>
      <c r="C11" s="445"/>
      <c r="D11" s="445"/>
      <c r="E11" s="445"/>
      <c r="F11" s="446"/>
      <c r="G11" s="446">
        <v>1</v>
      </c>
      <c r="H11" s="446"/>
      <c r="I11" s="445"/>
      <c r="J11" s="444">
        <f t="shared" si="0"/>
        <v>1</v>
      </c>
      <c r="N11" s="3"/>
      <c r="O11" s="3"/>
      <c r="P11" s="3"/>
      <c r="Q11" s="3"/>
      <c r="R11" s="3"/>
    </row>
    <row r="12" spans="1:10" ht="12.75" customHeight="1">
      <c r="A12" s="30" t="s">
        <v>254</v>
      </c>
      <c r="B12" s="445"/>
      <c r="C12" s="445"/>
      <c r="D12" s="445">
        <v>1</v>
      </c>
      <c r="E12" s="445"/>
      <c r="F12" s="446">
        <v>1</v>
      </c>
      <c r="G12" s="446">
        <v>1</v>
      </c>
      <c r="H12" s="446"/>
      <c r="I12" s="445"/>
      <c r="J12" s="444">
        <f t="shared" si="0"/>
        <v>3</v>
      </c>
    </row>
    <row r="13" spans="1:10" s="10" customFormat="1" ht="12.75" customHeight="1">
      <c r="A13" s="30" t="s">
        <v>255</v>
      </c>
      <c r="B13" s="445"/>
      <c r="C13" s="445">
        <v>2</v>
      </c>
      <c r="D13" s="445">
        <v>1</v>
      </c>
      <c r="E13" s="445"/>
      <c r="F13" s="445">
        <v>1</v>
      </c>
      <c r="G13" s="445">
        <v>2</v>
      </c>
      <c r="H13" s="447"/>
      <c r="I13" s="445">
        <v>0.75</v>
      </c>
      <c r="J13" s="444">
        <f t="shared" si="0"/>
        <v>6.75</v>
      </c>
    </row>
    <row r="14" spans="1:10" s="6" customFormat="1" ht="12.75" customHeight="1" thickBot="1">
      <c r="A14" s="31" t="s">
        <v>5</v>
      </c>
      <c r="B14" s="448">
        <v>5</v>
      </c>
      <c r="C14" s="448">
        <v>11</v>
      </c>
      <c r="D14" s="448">
        <v>1</v>
      </c>
      <c r="E14" s="448"/>
      <c r="F14" s="449">
        <v>13</v>
      </c>
      <c r="G14" s="449">
        <v>13</v>
      </c>
      <c r="H14" s="449">
        <v>3</v>
      </c>
      <c r="I14" s="449"/>
      <c r="J14" s="444">
        <f t="shared" si="0"/>
        <v>46</v>
      </c>
    </row>
    <row r="15" spans="1:10" s="6" customFormat="1" ht="12.75" customHeight="1" thickBot="1">
      <c r="A15" s="14" t="s">
        <v>10</v>
      </c>
      <c r="B15" s="450">
        <f>SUM(B7:B14)</f>
        <v>8</v>
      </c>
      <c r="C15" s="451">
        <f aca="true" t="shared" si="1" ref="C15:I15">SUM(C7:C14)</f>
        <v>17</v>
      </c>
      <c r="D15" s="451">
        <f>SUM(D7:D14)</f>
        <v>4</v>
      </c>
      <c r="E15" s="451">
        <f t="shared" si="1"/>
        <v>1</v>
      </c>
      <c r="F15" s="451">
        <f t="shared" si="1"/>
        <v>19</v>
      </c>
      <c r="G15" s="451">
        <f t="shared" si="1"/>
        <v>22</v>
      </c>
      <c r="H15" s="451">
        <f t="shared" si="1"/>
        <v>3</v>
      </c>
      <c r="I15" s="451">
        <f t="shared" si="1"/>
        <v>0.75</v>
      </c>
      <c r="J15" s="452">
        <f>SUM(B15:I15)</f>
        <v>74.75</v>
      </c>
    </row>
    <row r="16" spans="15:18" s="6" customFormat="1" ht="12.75" customHeight="1">
      <c r="O16" s="6">
        <f>695921-6299</f>
        <v>689622</v>
      </c>
      <c r="Q16" s="714"/>
      <c r="R16" s="714"/>
    </row>
    <row r="17" spans="7:18" s="6" customFormat="1" ht="12.75" customHeight="1">
      <c r="G17" s="41"/>
      <c r="O17" s="6">
        <v>16732</v>
      </c>
      <c r="Q17" s="714"/>
      <c r="R17" s="714"/>
    </row>
    <row r="18" spans="1:18" s="39" customFormat="1" ht="15" customHeight="1">
      <c r="A18" s="749" t="s">
        <v>382</v>
      </c>
      <c r="B18" s="749"/>
      <c r="C18" s="187"/>
      <c r="D18" s="75"/>
      <c r="E18" s="753"/>
      <c r="F18" s="753"/>
      <c r="G18" s="753"/>
      <c r="H18" s="753"/>
      <c r="J18" s="38"/>
      <c r="O18" s="39">
        <f>SUM(O16:O17)</f>
        <v>706354</v>
      </c>
      <c r="Q18" s="715"/>
      <c r="R18" s="715"/>
    </row>
    <row r="19" spans="1:18" s="39" customFormat="1" ht="15" customHeight="1">
      <c r="A19" s="749"/>
      <c r="B19" s="749"/>
      <c r="C19" s="187"/>
      <c r="D19" s="75"/>
      <c r="E19" s="191" t="s">
        <v>216</v>
      </c>
      <c r="F19" s="188"/>
      <c r="G19" s="188"/>
      <c r="H19" s="188"/>
      <c r="J19" s="191" t="s">
        <v>217</v>
      </c>
      <c r="K19" s="189"/>
      <c r="L19" s="189"/>
      <c r="O19" s="39">
        <v>-705269</v>
      </c>
      <c r="Q19" s="715"/>
      <c r="R19" s="715"/>
    </row>
    <row r="20" spans="1:18" s="6" customFormat="1" ht="19.5" customHeight="1" thickBot="1">
      <c r="A20" s="750"/>
      <c r="B20" s="750"/>
      <c r="C20" s="187"/>
      <c r="F20" s="74"/>
      <c r="G20" s="74"/>
      <c r="O20" s="6">
        <f>SUM(O18:O19)</f>
        <v>1085</v>
      </c>
      <c r="Q20" s="714"/>
      <c r="R20" s="714"/>
    </row>
    <row r="21" spans="1:16" s="36" customFormat="1" ht="33.75" customHeight="1" thickBot="1">
      <c r="A21" s="35" t="s">
        <v>53</v>
      </c>
      <c r="B21" s="35" t="s">
        <v>35</v>
      </c>
      <c r="E21" s="49" t="s">
        <v>38</v>
      </c>
      <c r="F21" s="412" t="s">
        <v>40</v>
      </c>
      <c r="G21" s="220"/>
      <c r="H21" s="413"/>
      <c r="J21" s="49" t="s">
        <v>38</v>
      </c>
      <c r="K21" s="50" t="s">
        <v>196</v>
      </c>
      <c r="L21" s="478" t="s">
        <v>52</v>
      </c>
      <c r="P21" s="6"/>
    </row>
    <row r="22" spans="1:18" s="6" customFormat="1" ht="12.75" customHeight="1">
      <c r="A22" s="657" t="s">
        <v>1</v>
      </c>
      <c r="B22" s="655">
        <v>1364</v>
      </c>
      <c r="E22" s="71" t="s">
        <v>63</v>
      </c>
      <c r="F22" s="455">
        <v>102</v>
      </c>
      <c r="G22" s="221"/>
      <c r="I22" s="41"/>
      <c r="J22" s="170" t="s">
        <v>63</v>
      </c>
      <c r="K22" s="460">
        <v>8</v>
      </c>
      <c r="L22" s="461"/>
      <c r="Q22" s="714"/>
      <c r="R22" s="714"/>
    </row>
    <row r="23" spans="1:18" s="6" customFormat="1" ht="12.75" customHeight="1">
      <c r="A23" s="658" t="s">
        <v>6</v>
      </c>
      <c r="B23" s="453">
        <v>5655</v>
      </c>
      <c r="E23" s="72" t="s">
        <v>251</v>
      </c>
      <c r="F23" s="456">
        <v>5</v>
      </c>
      <c r="G23" s="221"/>
      <c r="J23" s="42" t="s">
        <v>251</v>
      </c>
      <c r="K23" s="460">
        <v>15</v>
      </c>
      <c r="L23" s="462"/>
      <c r="Q23" s="714"/>
      <c r="R23" s="714"/>
    </row>
    <row r="24" spans="1:12" s="6" customFormat="1" ht="12.75" customHeight="1">
      <c r="A24" s="658" t="s">
        <v>2</v>
      </c>
      <c r="B24" s="453">
        <v>2417</v>
      </c>
      <c r="E24" s="72" t="s">
        <v>252</v>
      </c>
      <c r="F24" s="456">
        <v>8</v>
      </c>
      <c r="G24" s="221"/>
      <c r="J24" s="40" t="s">
        <v>252</v>
      </c>
      <c r="K24" s="463">
        <v>14</v>
      </c>
      <c r="L24" s="462"/>
    </row>
    <row r="25" spans="1:12" s="6" customFormat="1" ht="12.75" customHeight="1">
      <c r="A25" s="658" t="s">
        <v>21</v>
      </c>
      <c r="B25" s="453">
        <v>2163</v>
      </c>
      <c r="E25" s="167" t="s">
        <v>253</v>
      </c>
      <c r="F25" s="457">
        <v>51</v>
      </c>
      <c r="G25" s="222"/>
      <c r="J25" s="167" t="s">
        <v>253</v>
      </c>
      <c r="K25" s="463">
        <v>108</v>
      </c>
      <c r="L25" s="462">
        <v>1</v>
      </c>
    </row>
    <row r="26" spans="1:12" ht="12.75" customHeight="1">
      <c r="A26" s="658" t="s">
        <v>7</v>
      </c>
      <c r="B26" s="453">
        <v>4474</v>
      </c>
      <c r="C26" s="6"/>
      <c r="D26" s="6"/>
      <c r="E26" s="72" t="s">
        <v>254</v>
      </c>
      <c r="F26" s="456">
        <v>7</v>
      </c>
      <c r="G26" s="221"/>
      <c r="H26" s="6"/>
      <c r="I26" s="6"/>
      <c r="J26" s="40" t="s">
        <v>254</v>
      </c>
      <c r="K26" s="463">
        <v>13</v>
      </c>
      <c r="L26" s="462"/>
    </row>
    <row r="27" spans="1:12" s="17" customFormat="1" ht="12.75" customHeight="1">
      <c r="A27" s="658" t="s">
        <v>3</v>
      </c>
      <c r="B27" s="453">
        <v>2041</v>
      </c>
      <c r="C27" s="6"/>
      <c r="D27" s="6"/>
      <c r="E27" s="72" t="s">
        <v>255</v>
      </c>
      <c r="F27" s="456">
        <v>2</v>
      </c>
      <c r="G27" s="221"/>
      <c r="H27" s="6"/>
      <c r="I27" s="1"/>
      <c r="J27" s="40" t="s">
        <v>36</v>
      </c>
      <c r="K27" s="463">
        <v>17</v>
      </c>
      <c r="L27" s="462"/>
    </row>
    <row r="28" spans="1:12" ht="12.75" customHeight="1" thickBot="1">
      <c r="A28" s="659" t="s">
        <v>4</v>
      </c>
      <c r="B28" s="656">
        <v>3383</v>
      </c>
      <c r="C28" s="6"/>
      <c r="D28" s="6"/>
      <c r="E28" s="73" t="s">
        <v>36</v>
      </c>
      <c r="F28" s="456"/>
      <c r="G28" s="221"/>
      <c r="H28" s="223"/>
      <c r="I28" s="17"/>
      <c r="J28" s="40" t="s">
        <v>255</v>
      </c>
      <c r="K28" s="463">
        <v>14</v>
      </c>
      <c r="L28" s="462"/>
    </row>
    <row r="29" spans="1:14" ht="12.75" customHeight="1" thickBot="1">
      <c r="A29" s="18" t="s">
        <v>10</v>
      </c>
      <c r="B29" s="454">
        <f>SUM(B22:B28)</f>
        <v>21497</v>
      </c>
      <c r="C29" s="6"/>
      <c r="D29" s="6"/>
      <c r="E29" s="73" t="s">
        <v>5</v>
      </c>
      <c r="F29" s="458">
        <v>1562</v>
      </c>
      <c r="G29" s="221"/>
      <c r="H29" s="6"/>
      <c r="J29" s="171" t="s">
        <v>5</v>
      </c>
      <c r="K29" s="464">
        <v>79</v>
      </c>
      <c r="L29" s="465">
        <v>5</v>
      </c>
      <c r="N29" s="127"/>
    </row>
    <row r="30" spans="3:12" ht="12.75" customHeight="1" thickBot="1">
      <c r="C30" s="27"/>
      <c r="D30" s="27"/>
      <c r="E30" s="14" t="s">
        <v>10</v>
      </c>
      <c r="F30" s="459">
        <f>SUM(F22:F29)</f>
        <v>1737</v>
      </c>
      <c r="G30" s="224"/>
      <c r="H30" s="27"/>
      <c r="J30" s="43" t="s">
        <v>10</v>
      </c>
      <c r="K30" s="466">
        <f>SUM(K22:K29)</f>
        <v>268</v>
      </c>
      <c r="L30" s="467">
        <f>SUM(L22:L29)</f>
        <v>6</v>
      </c>
    </row>
    <row r="31" ht="12.75" customHeight="1"/>
    <row r="32" ht="12.75" customHeight="1">
      <c r="G32" s="16"/>
    </row>
    <row r="33" ht="12.75" customHeight="1">
      <c r="G33" s="16"/>
    </row>
    <row r="34" ht="12.75" customHeight="1">
      <c r="G34" s="16"/>
    </row>
    <row r="35" ht="12.75" customHeight="1">
      <c r="G35" s="16"/>
    </row>
    <row r="36" ht="12.75" customHeight="1"/>
  </sheetData>
  <sheetProtection selectLockedCells="1"/>
  <mergeCells count="5">
    <mergeCell ref="A18:B20"/>
    <mergeCell ref="A1:M1"/>
    <mergeCell ref="E18:H18"/>
    <mergeCell ref="B6:C6"/>
    <mergeCell ref="F6:G6"/>
  </mergeCells>
  <printOptions horizontalCentered="1" verticalCentered="1"/>
  <pageMargins left="0.7874015748031497" right="0.5905511811023623" top="0.7874015748031497" bottom="0.5905511811023623" header="0" footer="0.11811023622047245"/>
  <pageSetup horizontalDpi="600" verticalDpi="600" orientation="landscape" paperSize="9" r:id="rId1"/>
  <headerFooter alignWithMargins="0">
    <oddFooter>&amp;L&amp;8&amp;D&amp;R&amp;8TAB_08.XLS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selection activeCell="F36" sqref="F36"/>
    </sheetView>
  </sheetViews>
  <sheetFormatPr defaultColWidth="9.00390625" defaultRowHeight="12.75"/>
  <cols>
    <col min="1" max="1" width="8.75390625" style="0" customWidth="1"/>
    <col min="2" max="2" width="26.375" style="0" customWidth="1"/>
    <col min="5" max="5" width="7.00390625" style="0" customWidth="1"/>
    <col min="6" max="6" width="15.375" style="0" bestFit="1" customWidth="1"/>
    <col min="12" max="12" width="24.375" style="0" customWidth="1"/>
    <col min="13" max="13" width="21.875" style="0" customWidth="1"/>
  </cols>
  <sheetData>
    <row r="1" spans="1:6" ht="13.5" thickBot="1">
      <c r="A1" s="882" t="s">
        <v>283</v>
      </c>
      <c r="B1" s="882"/>
      <c r="C1" s="882"/>
      <c r="D1" s="882"/>
      <c r="E1" s="922" t="s">
        <v>336</v>
      </c>
      <c r="F1" s="922"/>
    </row>
    <row r="2" spans="1:6" ht="14.25" thickBot="1" thickTop="1">
      <c r="A2" s="883"/>
      <c r="B2" s="884"/>
      <c r="C2" s="341" t="s">
        <v>284</v>
      </c>
      <c r="D2" s="885" t="s">
        <v>285</v>
      </c>
      <c r="E2" s="923"/>
      <c r="F2" s="343" t="s">
        <v>286</v>
      </c>
    </row>
    <row r="3" spans="1:6" ht="13.5" thickBot="1">
      <c r="A3" s="874" t="s">
        <v>287</v>
      </c>
      <c r="B3" s="875"/>
      <c r="C3" s="344">
        <v>1</v>
      </c>
      <c r="D3" s="874">
        <v>2</v>
      </c>
      <c r="E3" s="875"/>
      <c r="F3" s="345">
        <v>3</v>
      </c>
    </row>
    <row r="4" spans="1:6" ht="19.5" customHeight="1" thickBot="1" thickTop="1">
      <c r="A4" s="924" t="s">
        <v>208</v>
      </c>
      <c r="B4" s="925"/>
      <c r="C4" s="346">
        <v>101</v>
      </c>
      <c r="D4" s="926"/>
      <c r="E4" s="927"/>
      <c r="F4" s="397"/>
    </row>
    <row r="5" spans="1:13" ht="26.25" thickBot="1">
      <c r="A5" s="903" t="s">
        <v>211</v>
      </c>
      <c r="B5" s="347" t="s">
        <v>209</v>
      </c>
      <c r="C5" s="348">
        <v>102</v>
      </c>
      <c r="D5" s="910" t="s">
        <v>329</v>
      </c>
      <c r="E5" s="919"/>
      <c r="F5" s="396" t="s">
        <v>376</v>
      </c>
      <c r="I5" s="869"/>
      <c r="J5" s="869"/>
      <c r="K5" s="869"/>
      <c r="L5" s="869"/>
      <c r="M5" s="869"/>
    </row>
    <row r="6" spans="1:6" ht="19.5" customHeight="1" thickBot="1">
      <c r="A6" s="909"/>
      <c r="B6" s="347" t="s">
        <v>210</v>
      </c>
      <c r="C6" s="349">
        <v>106</v>
      </c>
      <c r="D6" s="910" t="s">
        <v>330</v>
      </c>
      <c r="E6" s="919"/>
      <c r="F6" s="395" t="s">
        <v>331</v>
      </c>
    </row>
    <row r="7" spans="1:6" ht="19.5" customHeight="1" thickBot="1">
      <c r="A7" s="870" t="s">
        <v>212</v>
      </c>
      <c r="B7" s="871"/>
      <c r="C7" s="351">
        <v>107</v>
      </c>
      <c r="D7" s="910" t="s">
        <v>332</v>
      </c>
      <c r="E7" s="919"/>
      <c r="F7" s="352" t="s">
        <v>215</v>
      </c>
    </row>
    <row r="8" spans="1:6" ht="19.5" customHeight="1" thickBot="1">
      <c r="A8" s="870" t="s">
        <v>213</v>
      </c>
      <c r="B8" s="871"/>
      <c r="C8" s="349">
        <v>108</v>
      </c>
      <c r="D8" s="910" t="s">
        <v>333</v>
      </c>
      <c r="E8" s="919"/>
      <c r="F8" s="353" t="s">
        <v>215</v>
      </c>
    </row>
    <row r="9" spans="1:6" ht="19.5" customHeight="1" thickBot="1">
      <c r="A9" s="864" t="s">
        <v>214</v>
      </c>
      <c r="B9" s="865"/>
      <c r="C9" s="354">
        <v>109</v>
      </c>
      <c r="D9" s="866" t="s">
        <v>334</v>
      </c>
      <c r="E9" s="920"/>
      <c r="F9" s="355" t="s">
        <v>215</v>
      </c>
    </row>
    <row r="10" ht="13.5" thickTop="1"/>
    <row r="12" spans="1:5" ht="15.75" customHeight="1" thickBot="1">
      <c r="A12" s="882" t="s">
        <v>288</v>
      </c>
      <c r="B12" s="882"/>
      <c r="C12" s="882"/>
      <c r="D12" s="922" t="s">
        <v>15</v>
      </c>
      <c r="E12" s="922"/>
    </row>
    <row r="13" spans="1:5" ht="14.25" thickBot="1" thickTop="1">
      <c r="A13" s="883"/>
      <c r="B13" s="884"/>
      <c r="C13" s="356" t="s">
        <v>289</v>
      </c>
      <c r="D13" s="885" t="s">
        <v>290</v>
      </c>
      <c r="E13" s="886"/>
    </row>
    <row r="14" spans="1:5" ht="13.5" thickBot="1">
      <c r="A14" s="874" t="s">
        <v>287</v>
      </c>
      <c r="B14" s="875"/>
      <c r="C14" s="358">
        <v>1</v>
      </c>
      <c r="D14" s="874">
        <v>2</v>
      </c>
      <c r="E14" s="876"/>
    </row>
    <row r="15" spans="1:5" ht="19.5" customHeight="1" thickBot="1" thickTop="1">
      <c r="A15" s="915" t="s">
        <v>291</v>
      </c>
      <c r="B15" s="916"/>
      <c r="C15" s="359">
        <v>201</v>
      </c>
      <c r="D15" s="933" t="s">
        <v>335</v>
      </c>
      <c r="E15" s="918"/>
    </row>
    <row r="16" spans="1:5" ht="13.5" thickTop="1">
      <c r="A16" s="360"/>
      <c r="B16" s="868"/>
      <c r="C16" s="868"/>
      <c r="D16" s="868"/>
      <c r="E16" s="868"/>
    </row>
    <row r="17" ht="20.25" customHeight="1"/>
    <row r="18" spans="1:5" ht="13.5" customHeight="1" thickBot="1">
      <c r="A18" s="882" t="s">
        <v>292</v>
      </c>
      <c r="B18" s="882"/>
      <c r="C18" s="882"/>
      <c r="D18" s="882" t="s">
        <v>15</v>
      </c>
      <c r="E18" s="882"/>
    </row>
    <row r="19" spans="1:5" ht="14.25" thickBot="1" thickTop="1">
      <c r="A19" s="883"/>
      <c r="B19" s="884"/>
      <c r="C19" s="361" t="s">
        <v>284</v>
      </c>
      <c r="D19" s="885" t="s">
        <v>290</v>
      </c>
      <c r="E19" s="886"/>
    </row>
    <row r="20" spans="1:5" ht="13.5" thickBot="1">
      <c r="A20" s="874" t="s">
        <v>287</v>
      </c>
      <c r="B20" s="875"/>
      <c r="C20" s="344">
        <v>1</v>
      </c>
      <c r="D20" s="874">
        <v>2</v>
      </c>
      <c r="E20" s="876"/>
    </row>
    <row r="21" spans="1:5" ht="19.5" customHeight="1" thickBot="1" thickTop="1">
      <c r="A21" s="911" t="s">
        <v>293</v>
      </c>
      <c r="B21" s="912"/>
      <c r="C21" s="346">
        <v>301</v>
      </c>
      <c r="D21" s="913" t="s">
        <v>337</v>
      </c>
      <c r="E21" s="914"/>
    </row>
    <row r="22" spans="1:5" ht="19.5" customHeight="1" thickBot="1">
      <c r="A22" s="870" t="s">
        <v>294</v>
      </c>
      <c r="B22" s="871"/>
      <c r="C22" s="362">
        <v>304</v>
      </c>
      <c r="D22" s="932"/>
      <c r="E22" s="907"/>
    </row>
    <row r="23" spans="1:5" ht="19.5" customHeight="1" thickBot="1">
      <c r="A23" s="903" t="s">
        <v>211</v>
      </c>
      <c r="B23" s="363" t="s">
        <v>295</v>
      </c>
      <c r="C23" s="364">
        <v>305</v>
      </c>
      <c r="D23" s="872" t="s">
        <v>339</v>
      </c>
      <c r="E23" s="873"/>
    </row>
    <row r="24" spans="1:5" ht="19.5" customHeight="1" thickBot="1">
      <c r="A24" s="909"/>
      <c r="B24" s="363" t="s">
        <v>296</v>
      </c>
      <c r="C24" s="364">
        <v>306</v>
      </c>
      <c r="D24" s="872" t="s">
        <v>340</v>
      </c>
      <c r="E24" s="873"/>
    </row>
    <row r="25" spans="1:5" ht="19.5" customHeight="1" thickBot="1">
      <c r="A25" s="870" t="s">
        <v>297</v>
      </c>
      <c r="B25" s="871"/>
      <c r="C25" s="364">
        <v>307</v>
      </c>
      <c r="D25" s="906" t="s">
        <v>341</v>
      </c>
      <c r="E25" s="907"/>
    </row>
    <row r="26" spans="1:5" ht="19.5" customHeight="1" thickBot="1">
      <c r="A26" s="903" t="s">
        <v>211</v>
      </c>
      <c r="B26" s="363" t="s">
        <v>295</v>
      </c>
      <c r="C26" s="364">
        <v>308</v>
      </c>
      <c r="D26" s="872"/>
      <c r="E26" s="873"/>
    </row>
    <row r="27" spans="1:5" ht="19.5" customHeight="1" thickBot="1">
      <c r="A27" s="905"/>
      <c r="B27" s="363" t="s">
        <v>296</v>
      </c>
      <c r="C27" s="365">
        <v>309</v>
      </c>
      <c r="D27" s="866" t="s">
        <v>341</v>
      </c>
      <c r="E27" s="867"/>
    </row>
    <row r="28" spans="1:5" ht="13.5" thickTop="1">
      <c r="A28" s="367"/>
      <c r="B28" s="368"/>
      <c r="C28" s="367"/>
      <c r="D28" s="369"/>
      <c r="E28" s="369"/>
    </row>
    <row r="30" spans="1:4" ht="13.5" thickBot="1">
      <c r="A30" s="882" t="s">
        <v>298</v>
      </c>
      <c r="B30" s="882"/>
      <c r="C30" s="882" t="s">
        <v>15</v>
      </c>
      <c r="D30" s="882"/>
    </row>
    <row r="31" spans="1:4" ht="14.25" thickBot="1" thickTop="1">
      <c r="A31" s="892"/>
      <c r="B31" s="898"/>
      <c r="C31" s="356" t="s">
        <v>284</v>
      </c>
      <c r="D31" s="357" t="s">
        <v>290</v>
      </c>
    </row>
    <row r="32" spans="1:4" ht="13.5" thickBot="1">
      <c r="A32" s="874" t="s">
        <v>287</v>
      </c>
      <c r="B32" s="876"/>
      <c r="C32" s="345">
        <v>1</v>
      </c>
      <c r="D32" s="358">
        <v>2</v>
      </c>
    </row>
    <row r="33" spans="1:4" ht="19.5" customHeight="1" thickBot="1" thickTop="1">
      <c r="A33" s="877" t="s">
        <v>299</v>
      </c>
      <c r="B33" s="929"/>
      <c r="C33" s="370">
        <v>401</v>
      </c>
      <c r="D33" s="371" t="s">
        <v>342</v>
      </c>
    </row>
    <row r="34" spans="1:4" ht="19.5" customHeight="1" thickBot="1">
      <c r="A34" s="870" t="s">
        <v>300</v>
      </c>
      <c r="B34" s="921"/>
      <c r="C34" s="349">
        <v>405</v>
      </c>
      <c r="D34" s="350">
        <v>0</v>
      </c>
    </row>
    <row r="35" spans="1:4" ht="19.5" customHeight="1" thickBot="1">
      <c r="A35" s="870" t="s">
        <v>301</v>
      </c>
      <c r="B35" s="921"/>
      <c r="C35" s="349">
        <v>406</v>
      </c>
      <c r="D35" s="372">
        <v>0</v>
      </c>
    </row>
    <row r="36" spans="1:4" ht="19.5" customHeight="1" thickBot="1">
      <c r="A36" s="870" t="s">
        <v>302</v>
      </c>
      <c r="B36" s="921"/>
      <c r="C36" s="349">
        <v>408</v>
      </c>
      <c r="D36" s="372" t="s">
        <v>343</v>
      </c>
    </row>
    <row r="37" spans="1:4" ht="19.5" customHeight="1" thickBot="1">
      <c r="A37" s="864" t="s">
        <v>303</v>
      </c>
      <c r="B37" s="902"/>
      <c r="C37" s="373">
        <v>409</v>
      </c>
      <c r="D37" s="366">
        <v>0</v>
      </c>
    </row>
    <row r="38" ht="13.5" thickTop="1"/>
    <row r="40" spans="1:5" ht="13.5" customHeight="1" thickBot="1">
      <c r="A40" s="882" t="s">
        <v>304</v>
      </c>
      <c r="B40" s="882"/>
      <c r="C40" s="882"/>
      <c r="D40" s="882" t="s">
        <v>0</v>
      </c>
      <c r="E40" s="882"/>
    </row>
    <row r="41" spans="1:5" ht="37.5" thickBot="1" thickTop="1">
      <c r="A41" s="892"/>
      <c r="B41" s="894"/>
      <c r="C41" s="356" t="s">
        <v>284</v>
      </c>
      <c r="D41" s="342" t="s">
        <v>305</v>
      </c>
      <c r="E41" s="357" t="s">
        <v>306</v>
      </c>
    </row>
    <row r="42" spans="1:5" ht="13.5" thickBot="1">
      <c r="A42" s="874" t="s">
        <v>287</v>
      </c>
      <c r="B42" s="875"/>
      <c r="C42" s="345">
        <v>1</v>
      </c>
      <c r="D42" s="374">
        <v>2</v>
      </c>
      <c r="E42" s="345">
        <v>3</v>
      </c>
    </row>
    <row r="43" spans="1:5" ht="19.5" customHeight="1" thickBot="1" thickTop="1">
      <c r="A43" s="877" t="s">
        <v>307</v>
      </c>
      <c r="B43" s="878"/>
      <c r="C43" s="375">
        <v>501</v>
      </c>
      <c r="D43" s="376" t="s">
        <v>348</v>
      </c>
      <c r="E43" s="377"/>
    </row>
    <row r="44" spans="1:5" ht="19.5" customHeight="1" thickBot="1">
      <c r="A44" s="904" t="s">
        <v>308</v>
      </c>
      <c r="B44" s="378" t="s">
        <v>309</v>
      </c>
      <c r="C44" s="379">
        <v>502</v>
      </c>
      <c r="D44" s="380" t="s">
        <v>346</v>
      </c>
      <c r="E44" s="381"/>
    </row>
    <row r="45" spans="1:6" ht="19.5" customHeight="1" thickBot="1">
      <c r="A45" s="904"/>
      <c r="B45" s="378" t="s">
        <v>310</v>
      </c>
      <c r="C45" s="379">
        <v>503</v>
      </c>
      <c r="D45" s="380" t="s">
        <v>345</v>
      </c>
      <c r="E45" s="381"/>
      <c r="F45" s="399"/>
    </row>
    <row r="46" spans="1:5" ht="19.5" customHeight="1" thickBot="1">
      <c r="A46" s="904"/>
      <c r="B46" s="378" t="s">
        <v>311</v>
      </c>
      <c r="C46" s="379">
        <v>504</v>
      </c>
      <c r="D46" s="380" t="s">
        <v>344</v>
      </c>
      <c r="E46" s="381"/>
    </row>
    <row r="47" spans="1:5" ht="19.5" customHeight="1" thickBot="1">
      <c r="A47" s="905"/>
      <c r="B47" s="378" t="s">
        <v>310</v>
      </c>
      <c r="C47" s="354">
        <v>505</v>
      </c>
      <c r="D47" s="382" t="s">
        <v>347</v>
      </c>
      <c r="E47" s="383"/>
    </row>
    <row r="48" ht="13.5" thickTop="1"/>
    <row r="50" spans="1:4" ht="13.5" customHeight="1" thickBot="1">
      <c r="A50" s="882" t="s">
        <v>312</v>
      </c>
      <c r="B50" s="882"/>
      <c r="C50" s="882" t="s">
        <v>15</v>
      </c>
      <c r="D50" s="882"/>
    </row>
    <row r="51" spans="1:4" ht="14.25" thickBot="1" thickTop="1">
      <c r="A51" s="892"/>
      <c r="B51" s="898"/>
      <c r="C51" s="356" t="s">
        <v>284</v>
      </c>
      <c r="D51" s="357" t="s">
        <v>290</v>
      </c>
    </row>
    <row r="52" spans="1:4" ht="19.5" customHeight="1" thickBot="1">
      <c r="A52" s="874" t="s">
        <v>287</v>
      </c>
      <c r="B52" s="876"/>
      <c r="C52" s="345">
        <v>1</v>
      </c>
      <c r="D52" s="345">
        <v>2</v>
      </c>
    </row>
    <row r="53" spans="1:4" ht="19.5" customHeight="1" thickBot="1" thickTop="1">
      <c r="A53" s="877" t="s">
        <v>313</v>
      </c>
      <c r="B53" s="899"/>
      <c r="C53" s="351">
        <v>601</v>
      </c>
      <c r="D53" s="384" t="s">
        <v>350</v>
      </c>
    </row>
    <row r="54" spans="1:4" ht="19.5" customHeight="1" thickBot="1">
      <c r="A54" s="870" t="s">
        <v>314</v>
      </c>
      <c r="B54" s="900"/>
      <c r="C54" s="349">
        <v>602</v>
      </c>
      <c r="D54" s="654" t="s">
        <v>379</v>
      </c>
    </row>
    <row r="55" spans="1:4" ht="19.5" customHeight="1" thickBot="1">
      <c r="A55" s="864" t="s">
        <v>315</v>
      </c>
      <c r="B55" s="901"/>
      <c r="C55" s="354">
        <v>604</v>
      </c>
      <c r="D55" s="383"/>
    </row>
    <row r="56" ht="13.5" thickTop="1"/>
    <row r="58" spans="1:6" ht="13.5" customHeight="1" thickBot="1">
      <c r="A58" s="882" t="s">
        <v>316</v>
      </c>
      <c r="B58" s="882"/>
      <c r="C58" s="882"/>
      <c r="D58" s="882" t="s">
        <v>12</v>
      </c>
      <c r="E58" s="882"/>
      <c r="F58" s="360"/>
    </row>
    <row r="59" spans="1:6" ht="14.25" thickBot="1" thickTop="1">
      <c r="A59" s="892"/>
      <c r="B59" s="893"/>
      <c r="C59" s="894"/>
      <c r="D59" s="356" t="s">
        <v>284</v>
      </c>
      <c r="E59" s="357" t="s">
        <v>290</v>
      </c>
      <c r="F59" s="385"/>
    </row>
    <row r="60" spans="1:6" ht="13.5" thickBot="1">
      <c r="A60" s="874" t="s">
        <v>287</v>
      </c>
      <c r="B60" s="895"/>
      <c r="C60" s="875"/>
      <c r="D60" s="345">
        <v>1</v>
      </c>
      <c r="E60" s="345">
        <v>3</v>
      </c>
      <c r="F60" s="385"/>
    </row>
    <row r="61" spans="1:6" ht="19.5" customHeight="1" thickBot="1" thickTop="1">
      <c r="A61" s="896" t="s">
        <v>317</v>
      </c>
      <c r="B61" s="897"/>
      <c r="C61" s="897"/>
      <c r="D61" s="386">
        <v>710</v>
      </c>
      <c r="E61" s="377" t="s">
        <v>351</v>
      </c>
      <c r="F61" s="385"/>
    </row>
    <row r="62" spans="1:6" ht="19.5" customHeight="1" thickBot="1">
      <c r="A62" s="887" t="s">
        <v>318</v>
      </c>
      <c r="B62" s="888"/>
      <c r="C62" s="888"/>
      <c r="D62" s="387">
        <v>712</v>
      </c>
      <c r="E62" s="409" t="s">
        <v>352</v>
      </c>
      <c r="F62" s="385"/>
    </row>
    <row r="63" spans="1:8" ht="19.5" customHeight="1" thickBot="1">
      <c r="A63" s="889" t="s">
        <v>308</v>
      </c>
      <c r="B63" s="888" t="s">
        <v>319</v>
      </c>
      <c r="C63" s="888"/>
      <c r="D63" s="387">
        <v>714</v>
      </c>
      <c r="E63" s="388" t="s">
        <v>353</v>
      </c>
      <c r="F63" s="930" t="s">
        <v>355</v>
      </c>
      <c r="G63" s="931"/>
      <c r="H63" s="931"/>
    </row>
    <row r="64" spans="1:6" ht="19.5" customHeight="1" thickBot="1">
      <c r="A64" s="890"/>
      <c r="B64" s="891" t="s">
        <v>320</v>
      </c>
      <c r="C64" s="891"/>
      <c r="D64" s="390">
        <v>715</v>
      </c>
      <c r="E64" s="391" t="s">
        <v>354</v>
      </c>
      <c r="F64" s="389"/>
    </row>
    <row r="65" spans="1:6" ht="13.5" thickTop="1">
      <c r="A65" s="392"/>
      <c r="B65" s="392"/>
      <c r="C65" s="368"/>
      <c r="D65" s="367"/>
      <c r="E65" s="393"/>
      <c r="F65" s="394"/>
    </row>
    <row r="66" spans="1:6" ht="12.75">
      <c r="A66" s="360"/>
      <c r="B66" s="881"/>
      <c r="C66" s="881"/>
      <c r="D66" s="881"/>
      <c r="E66" s="881"/>
      <c r="F66" s="881"/>
    </row>
    <row r="67" spans="1:6" ht="13.5" thickBot="1">
      <c r="A67" s="882" t="s">
        <v>321</v>
      </c>
      <c r="B67" s="882"/>
      <c r="C67" s="882"/>
      <c r="D67" s="882"/>
      <c r="E67" s="340"/>
      <c r="F67" s="385"/>
    </row>
    <row r="68" spans="1:5" ht="14.25" thickBot="1" thickTop="1">
      <c r="A68" s="883"/>
      <c r="B68" s="884"/>
      <c r="C68" s="356" t="s">
        <v>289</v>
      </c>
      <c r="D68" s="885" t="s">
        <v>290</v>
      </c>
      <c r="E68" s="886"/>
    </row>
    <row r="69" spans="1:5" ht="13.5" thickBot="1">
      <c r="A69" s="874" t="s">
        <v>287</v>
      </c>
      <c r="B69" s="875"/>
      <c r="C69" s="345">
        <v>1</v>
      </c>
      <c r="D69" s="874">
        <v>2</v>
      </c>
      <c r="E69" s="876"/>
    </row>
    <row r="70" spans="1:5" ht="19.5" customHeight="1" thickBot="1" thickTop="1">
      <c r="A70" s="877" t="s">
        <v>322</v>
      </c>
      <c r="B70" s="878"/>
      <c r="C70" s="351">
        <v>801</v>
      </c>
      <c r="D70" s="879">
        <v>1</v>
      </c>
      <c r="E70" s="880"/>
    </row>
    <row r="71" spans="1:5" ht="19.5" customHeight="1" thickBot="1">
      <c r="A71" s="870" t="s">
        <v>323</v>
      </c>
      <c r="B71" s="871"/>
      <c r="C71" s="348">
        <v>802</v>
      </c>
      <c r="D71" s="872" t="s">
        <v>356</v>
      </c>
      <c r="E71" s="873"/>
    </row>
    <row r="72" spans="1:5" ht="19.5" customHeight="1" thickBot="1">
      <c r="A72" s="870" t="s">
        <v>324</v>
      </c>
      <c r="B72" s="871"/>
      <c r="C72" s="349">
        <v>803</v>
      </c>
      <c r="D72" s="872" t="s">
        <v>356</v>
      </c>
      <c r="E72" s="873"/>
    </row>
    <row r="73" spans="1:5" ht="19.5" customHeight="1" thickBot="1">
      <c r="A73" s="864" t="s">
        <v>325</v>
      </c>
      <c r="B73" s="865"/>
      <c r="C73" s="354">
        <v>804</v>
      </c>
      <c r="D73" s="866" t="s">
        <v>356</v>
      </c>
      <c r="E73" s="867"/>
    </row>
    <row r="74" spans="1:5" ht="13.5" thickTop="1">
      <c r="A74" s="360"/>
      <c r="B74" s="868"/>
      <c r="C74" s="868"/>
      <c r="D74" s="868"/>
      <c r="E74" s="868"/>
    </row>
  </sheetData>
  <mergeCells count="92">
    <mergeCell ref="I5:M5"/>
    <mergeCell ref="A12:C12"/>
    <mergeCell ref="D12:E12"/>
    <mergeCell ref="A18:C18"/>
    <mergeCell ref="D18:E18"/>
    <mergeCell ref="B16:E16"/>
    <mergeCell ref="A14:B14"/>
    <mergeCell ref="D14:E14"/>
    <mergeCell ref="A15:B15"/>
    <mergeCell ref="D15:E15"/>
    <mergeCell ref="A73:B73"/>
    <mergeCell ref="D73:E73"/>
    <mergeCell ref="B74:E74"/>
    <mergeCell ref="A71:B71"/>
    <mergeCell ref="D71:E71"/>
    <mergeCell ref="A72:B72"/>
    <mergeCell ref="D72:E72"/>
    <mergeCell ref="A69:B69"/>
    <mergeCell ref="D69:E69"/>
    <mergeCell ref="A70:B70"/>
    <mergeCell ref="D70:E70"/>
    <mergeCell ref="B66:F66"/>
    <mergeCell ref="A67:D67"/>
    <mergeCell ref="A68:B68"/>
    <mergeCell ref="D68:E68"/>
    <mergeCell ref="A62:C62"/>
    <mergeCell ref="A63:A64"/>
    <mergeCell ref="B63:C63"/>
    <mergeCell ref="B64:C64"/>
    <mergeCell ref="A59:C59"/>
    <mergeCell ref="A58:C58"/>
    <mergeCell ref="A60:C60"/>
    <mergeCell ref="A61:C61"/>
    <mergeCell ref="D58:E58"/>
    <mergeCell ref="A51:B51"/>
    <mergeCell ref="A52:B52"/>
    <mergeCell ref="A53:B53"/>
    <mergeCell ref="A54:B54"/>
    <mergeCell ref="A55:B55"/>
    <mergeCell ref="A50:B50"/>
    <mergeCell ref="C50:D50"/>
    <mergeCell ref="A41:B41"/>
    <mergeCell ref="A42:B42"/>
    <mergeCell ref="A43:B43"/>
    <mergeCell ref="A44:A47"/>
    <mergeCell ref="D40:E40"/>
    <mergeCell ref="A31:B31"/>
    <mergeCell ref="A32:B32"/>
    <mergeCell ref="A33:B33"/>
    <mergeCell ref="A34:B34"/>
    <mergeCell ref="A35:B35"/>
    <mergeCell ref="A36:B36"/>
    <mergeCell ref="A37:B37"/>
    <mergeCell ref="A40:C40"/>
    <mergeCell ref="A25:B25"/>
    <mergeCell ref="D25:E25"/>
    <mergeCell ref="A26:A27"/>
    <mergeCell ref="D26:E26"/>
    <mergeCell ref="D27:E27"/>
    <mergeCell ref="D22:E22"/>
    <mergeCell ref="A23:A24"/>
    <mergeCell ref="D23:E23"/>
    <mergeCell ref="D24:E24"/>
    <mergeCell ref="A19:B19"/>
    <mergeCell ref="D19:E19"/>
    <mergeCell ref="F63:H63"/>
    <mergeCell ref="A30:B30"/>
    <mergeCell ref="C30:D30"/>
    <mergeCell ref="A20:B20"/>
    <mergeCell ref="D20:E20"/>
    <mergeCell ref="A21:B21"/>
    <mergeCell ref="D21:E21"/>
    <mergeCell ref="A22:B22"/>
    <mergeCell ref="D9:E9"/>
    <mergeCell ref="A13:B13"/>
    <mergeCell ref="D13:E13"/>
    <mergeCell ref="A9:B9"/>
    <mergeCell ref="A7:B7"/>
    <mergeCell ref="D7:E7"/>
    <mergeCell ref="A8:B8"/>
    <mergeCell ref="D8:E8"/>
    <mergeCell ref="D3:E3"/>
    <mergeCell ref="A4:B4"/>
    <mergeCell ref="D4:E4"/>
    <mergeCell ref="D5:E5"/>
    <mergeCell ref="A5:A6"/>
    <mergeCell ref="A3:B3"/>
    <mergeCell ref="D6:E6"/>
    <mergeCell ref="A1:D1"/>
    <mergeCell ref="E1:F1"/>
    <mergeCell ref="A2:B2"/>
    <mergeCell ref="D2:E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  <rowBreaks count="1" manualBreakCount="1">
    <brk id="3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78"/>
  <sheetViews>
    <sheetView workbookViewId="0" topLeftCell="A34">
      <selection activeCell="E15" sqref="E15:F15"/>
    </sheetView>
  </sheetViews>
  <sheetFormatPr defaultColWidth="9.00390625" defaultRowHeight="12.75"/>
  <cols>
    <col min="1" max="1" width="9.125" style="57" customWidth="1"/>
    <col min="2" max="6" width="6.25390625" style="0" customWidth="1"/>
    <col min="7" max="7" width="9.125" style="57" customWidth="1"/>
    <col min="8" max="12" width="6.25390625" style="0" customWidth="1"/>
  </cols>
  <sheetData>
    <row r="1" spans="2:14" ht="12.75">
      <c r="B1" t="s">
        <v>1</v>
      </c>
      <c r="C1" t="s">
        <v>2</v>
      </c>
      <c r="D1" t="s">
        <v>3</v>
      </c>
      <c r="E1" t="s">
        <v>4</v>
      </c>
      <c r="F1" t="s">
        <v>123</v>
      </c>
      <c r="H1" t="s">
        <v>1</v>
      </c>
      <c r="I1" t="s">
        <v>2</v>
      </c>
      <c r="J1" t="s">
        <v>3</v>
      </c>
      <c r="K1" t="s">
        <v>4</v>
      </c>
      <c r="L1" t="s">
        <v>123</v>
      </c>
      <c r="M1" s="112" t="s">
        <v>1</v>
      </c>
      <c r="N1" s="112">
        <v>986</v>
      </c>
    </row>
    <row r="2" spans="1:14" ht="12.75">
      <c r="A2" s="57" t="s">
        <v>1</v>
      </c>
      <c r="B2">
        <v>388</v>
      </c>
      <c r="C2">
        <v>6</v>
      </c>
      <c r="D2">
        <v>2</v>
      </c>
      <c r="F2">
        <v>143</v>
      </c>
      <c r="G2" s="57" t="s">
        <v>6</v>
      </c>
      <c r="L2">
        <v>2</v>
      </c>
      <c r="M2" s="112" t="s">
        <v>6</v>
      </c>
      <c r="N2" s="112">
        <v>2937</v>
      </c>
    </row>
    <row r="3" spans="2:14" ht="12.75">
      <c r="B3">
        <v>3</v>
      </c>
      <c r="F3">
        <v>6</v>
      </c>
      <c r="L3">
        <v>1</v>
      </c>
      <c r="M3" s="112" t="s">
        <v>2</v>
      </c>
      <c r="N3" s="112">
        <v>986</v>
      </c>
    </row>
    <row r="4" spans="2:14" ht="12.75">
      <c r="B4">
        <v>223</v>
      </c>
      <c r="C4">
        <v>2</v>
      </c>
      <c r="F4">
        <v>24</v>
      </c>
      <c r="H4">
        <v>352</v>
      </c>
      <c r="I4">
        <v>54</v>
      </c>
      <c r="J4">
        <v>100</v>
      </c>
      <c r="L4">
        <v>6087</v>
      </c>
      <c r="M4" s="112" t="s">
        <v>21</v>
      </c>
      <c r="N4" s="112">
        <v>621</v>
      </c>
    </row>
    <row r="5" spans="2:14" ht="12.75">
      <c r="B5">
        <v>71</v>
      </c>
      <c r="F5">
        <v>12</v>
      </c>
      <c r="I5">
        <v>2</v>
      </c>
      <c r="L5">
        <v>19</v>
      </c>
      <c r="M5" s="112" t="s">
        <v>7</v>
      </c>
      <c r="N5" s="112">
        <v>2548</v>
      </c>
    </row>
    <row r="6" spans="2:14" ht="12.75">
      <c r="B6">
        <v>2</v>
      </c>
      <c r="I6">
        <v>2</v>
      </c>
      <c r="L6">
        <v>3</v>
      </c>
      <c r="M6" s="112" t="s">
        <v>3</v>
      </c>
      <c r="N6" s="112">
        <v>913</v>
      </c>
    </row>
    <row r="7" spans="2:14" ht="12.75">
      <c r="B7">
        <v>26</v>
      </c>
      <c r="D7">
        <v>3</v>
      </c>
      <c r="F7">
        <v>16</v>
      </c>
      <c r="H7">
        <v>17</v>
      </c>
      <c r="J7">
        <v>1</v>
      </c>
      <c r="L7">
        <v>181</v>
      </c>
      <c r="M7" s="112" t="s">
        <v>4</v>
      </c>
      <c r="N7" s="112">
        <v>883</v>
      </c>
    </row>
    <row r="8" spans="2:14" ht="12.75">
      <c r="B8">
        <v>7</v>
      </c>
      <c r="C8">
        <v>1</v>
      </c>
      <c r="L8">
        <v>11</v>
      </c>
      <c r="M8" s="112"/>
      <c r="N8" s="112">
        <f>SUM(N1:N7)</f>
        <v>9874</v>
      </c>
    </row>
    <row r="9" spans="2:12" ht="12.75">
      <c r="B9">
        <v>15</v>
      </c>
      <c r="F9">
        <v>6</v>
      </c>
      <c r="L9">
        <v>100</v>
      </c>
    </row>
    <row r="10" spans="2:12" ht="12.75">
      <c r="B10">
        <v>1657</v>
      </c>
      <c r="C10">
        <v>12</v>
      </c>
      <c r="D10">
        <v>20</v>
      </c>
      <c r="F10">
        <v>1404</v>
      </c>
      <c r="L10">
        <v>67</v>
      </c>
    </row>
    <row r="11" spans="2:15" ht="12.75">
      <c r="B11">
        <v>326</v>
      </c>
      <c r="C11">
        <v>124</v>
      </c>
      <c r="D11">
        <v>24</v>
      </c>
      <c r="E11">
        <v>2</v>
      </c>
      <c r="F11">
        <v>986</v>
      </c>
      <c r="H11" s="80">
        <v>264</v>
      </c>
      <c r="I11" s="80"/>
      <c r="J11" s="80"/>
      <c r="K11" s="80"/>
      <c r="L11" s="80">
        <v>37</v>
      </c>
      <c r="M11" s="80"/>
      <c r="N11" s="80"/>
      <c r="O11" s="80"/>
    </row>
    <row r="12" spans="2:12" ht="12.75">
      <c r="B12" s="56">
        <f>SUM(B2:B11)</f>
        <v>2718</v>
      </c>
      <c r="C12" s="56">
        <f>SUM(C2:C11)</f>
        <v>145</v>
      </c>
      <c r="D12" s="56">
        <f>SUM(D2:D11)</f>
        <v>49</v>
      </c>
      <c r="E12" s="56">
        <f>SUM(E2:E11)</f>
        <v>2</v>
      </c>
      <c r="F12" s="56">
        <f>SUM(F2:F11)</f>
        <v>2597</v>
      </c>
      <c r="H12">
        <v>2</v>
      </c>
      <c r="L12" s="80">
        <v>14</v>
      </c>
    </row>
    <row r="13" spans="8:12" ht="12.75">
      <c r="H13">
        <v>3</v>
      </c>
      <c r="L13" s="80">
        <v>57</v>
      </c>
    </row>
    <row r="14" ht="12.75">
      <c r="L14" s="80">
        <v>149</v>
      </c>
    </row>
    <row r="15" spans="8:12" ht="12.75">
      <c r="H15">
        <v>1111</v>
      </c>
      <c r="I15">
        <v>178</v>
      </c>
      <c r="J15">
        <v>340</v>
      </c>
      <c r="K15">
        <v>4</v>
      </c>
      <c r="L15">
        <v>29017</v>
      </c>
    </row>
    <row r="16" spans="8:12" ht="12.75">
      <c r="H16">
        <v>1</v>
      </c>
      <c r="L16">
        <v>21</v>
      </c>
    </row>
    <row r="17" spans="9:12" ht="12.75">
      <c r="I17">
        <v>641</v>
      </c>
      <c r="J17">
        <v>36</v>
      </c>
      <c r="K17">
        <v>9</v>
      </c>
      <c r="L17">
        <v>2937</v>
      </c>
    </row>
    <row r="18" spans="8:12" ht="12.75">
      <c r="H18" s="56">
        <f>SUM(H2:H17)</f>
        <v>1750</v>
      </c>
      <c r="I18" s="56">
        <f>SUM(I2:I17)</f>
        <v>877</v>
      </c>
      <c r="J18" s="56">
        <f>SUM(J2:J17)</f>
        <v>477</v>
      </c>
      <c r="K18" s="56">
        <f>SUM(K2:K17)</f>
        <v>13</v>
      </c>
      <c r="L18" s="56">
        <f>SUM(L2:L17)</f>
        <v>38703</v>
      </c>
    </row>
    <row r="20" spans="2:14" ht="12.75">
      <c r="B20" t="s">
        <v>1</v>
      </c>
      <c r="C20" t="s">
        <v>2</v>
      </c>
      <c r="D20" t="s">
        <v>3</v>
      </c>
      <c r="E20" t="s">
        <v>4</v>
      </c>
      <c r="F20" t="s">
        <v>123</v>
      </c>
      <c r="H20" t="s">
        <v>1</v>
      </c>
      <c r="I20" t="s">
        <v>2</v>
      </c>
      <c r="J20" t="s">
        <v>3</v>
      </c>
      <c r="K20" t="s">
        <v>4</v>
      </c>
      <c r="L20" t="s">
        <v>123</v>
      </c>
      <c r="M20" s="112" t="str">
        <f>M1</f>
        <v>CMTF</v>
      </c>
      <c r="N20" s="112">
        <f>N1</f>
        <v>986</v>
      </c>
    </row>
    <row r="21" spans="1:14" ht="12.75">
      <c r="A21" s="57" t="s">
        <v>2</v>
      </c>
      <c r="C21">
        <v>19</v>
      </c>
      <c r="G21" s="57" t="s">
        <v>21</v>
      </c>
      <c r="I21">
        <v>14</v>
      </c>
      <c r="J21">
        <v>2</v>
      </c>
      <c r="L21">
        <v>4</v>
      </c>
      <c r="M21" s="112" t="str">
        <f aca="true" t="shared" si="0" ref="M21:N26">M2</f>
        <v>FF</v>
      </c>
      <c r="N21" s="112">
        <f t="shared" si="0"/>
        <v>2937</v>
      </c>
    </row>
    <row r="22" spans="2:14" ht="12.75">
      <c r="B22">
        <v>1</v>
      </c>
      <c r="C22">
        <v>64</v>
      </c>
      <c r="D22">
        <v>6</v>
      </c>
      <c r="F22">
        <v>5</v>
      </c>
      <c r="I22">
        <v>15</v>
      </c>
      <c r="J22">
        <v>3</v>
      </c>
      <c r="L22">
        <v>77</v>
      </c>
      <c r="M22" s="112" t="str">
        <f t="shared" si="0"/>
        <v>FTK</v>
      </c>
      <c r="N22" s="112">
        <f t="shared" si="0"/>
        <v>986</v>
      </c>
    </row>
    <row r="23" spans="2:14" ht="12.75">
      <c r="B23">
        <v>15</v>
      </c>
      <c r="C23">
        <v>1564</v>
      </c>
      <c r="D23">
        <v>10</v>
      </c>
      <c r="E23">
        <v>3</v>
      </c>
      <c r="F23">
        <v>428</v>
      </c>
      <c r="J23">
        <v>1</v>
      </c>
      <c r="L23">
        <v>1</v>
      </c>
      <c r="M23" s="112" t="str">
        <f t="shared" si="0"/>
        <v>LF</v>
      </c>
      <c r="N23" s="112">
        <f t="shared" si="0"/>
        <v>621</v>
      </c>
    </row>
    <row r="24" spans="2:14" ht="12.75">
      <c r="B24">
        <v>1</v>
      </c>
      <c r="C24">
        <v>167</v>
      </c>
      <c r="D24">
        <v>5</v>
      </c>
      <c r="F24">
        <v>7</v>
      </c>
      <c r="H24">
        <v>1</v>
      </c>
      <c r="I24">
        <v>245</v>
      </c>
      <c r="J24">
        <v>27</v>
      </c>
      <c r="K24">
        <v>7</v>
      </c>
      <c r="L24">
        <v>508</v>
      </c>
      <c r="M24" s="112" t="str">
        <f t="shared" si="0"/>
        <v>PdF</v>
      </c>
      <c r="N24" s="112">
        <f t="shared" si="0"/>
        <v>2548</v>
      </c>
    </row>
    <row r="25" spans="2:14" ht="12.75">
      <c r="B25">
        <v>5</v>
      </c>
      <c r="C25">
        <v>344</v>
      </c>
      <c r="F25">
        <v>11</v>
      </c>
      <c r="L25">
        <v>6</v>
      </c>
      <c r="M25" s="112" t="str">
        <f t="shared" si="0"/>
        <v>PF</v>
      </c>
      <c r="N25" s="112">
        <f t="shared" si="0"/>
        <v>913</v>
      </c>
    </row>
    <row r="26" spans="2:14" ht="12.75">
      <c r="B26">
        <v>7</v>
      </c>
      <c r="C26">
        <v>261</v>
      </c>
      <c r="D26">
        <v>1</v>
      </c>
      <c r="F26">
        <v>2</v>
      </c>
      <c r="L26">
        <v>7</v>
      </c>
      <c r="M26" s="112" t="str">
        <f t="shared" si="0"/>
        <v>PřF</v>
      </c>
      <c r="N26" s="112">
        <f t="shared" si="0"/>
        <v>883</v>
      </c>
    </row>
    <row r="27" spans="3:14" ht="12.75">
      <c r="C27">
        <v>218</v>
      </c>
      <c r="F27">
        <v>3</v>
      </c>
      <c r="J27">
        <v>9</v>
      </c>
      <c r="L27">
        <v>14</v>
      </c>
      <c r="M27" s="112"/>
      <c r="N27" s="112">
        <f>N8</f>
        <v>9874</v>
      </c>
    </row>
    <row r="28" spans="3:14" ht="12.75">
      <c r="C28">
        <v>644</v>
      </c>
      <c r="F28">
        <v>2</v>
      </c>
      <c r="H28">
        <v>23</v>
      </c>
      <c r="I28">
        <v>385</v>
      </c>
      <c r="J28">
        <v>12</v>
      </c>
      <c r="K28">
        <v>21</v>
      </c>
      <c r="L28">
        <v>621</v>
      </c>
      <c r="M28" s="112"/>
      <c r="N28" s="112"/>
    </row>
    <row r="29" spans="2:12" ht="12.75">
      <c r="B29">
        <v>2</v>
      </c>
      <c r="C29">
        <v>167</v>
      </c>
      <c r="D29">
        <v>4</v>
      </c>
      <c r="F29">
        <v>1</v>
      </c>
      <c r="H29" s="56">
        <f>SUM(H21:H28)</f>
        <v>24</v>
      </c>
      <c r="I29" s="56">
        <f>SUM(I21:I28)</f>
        <v>659</v>
      </c>
      <c r="J29" s="56">
        <f>SUM(J21:J28)</f>
        <v>54</v>
      </c>
      <c r="K29" s="56">
        <f>SUM(K21:K28)</f>
        <v>28</v>
      </c>
      <c r="L29" s="56">
        <f>SUM(L21:L28)</f>
        <v>1238</v>
      </c>
    </row>
    <row r="30" spans="3:6" ht="12.75">
      <c r="C30">
        <v>26</v>
      </c>
      <c r="E30">
        <v>2</v>
      </c>
      <c r="F30">
        <v>13</v>
      </c>
    </row>
    <row r="31" ht="12.75">
      <c r="C31">
        <v>275</v>
      </c>
    </row>
    <row r="32" spans="2:6" ht="12.75">
      <c r="B32">
        <v>117</v>
      </c>
      <c r="C32">
        <v>6720</v>
      </c>
      <c r="D32">
        <v>86</v>
      </c>
      <c r="E32">
        <v>22</v>
      </c>
      <c r="F32">
        <v>2657</v>
      </c>
    </row>
    <row r="33" spans="2:6" ht="12.75">
      <c r="B33">
        <v>96</v>
      </c>
      <c r="C33">
        <v>893</v>
      </c>
      <c r="D33">
        <v>26</v>
      </c>
      <c r="E33">
        <v>11</v>
      </c>
      <c r="F33">
        <v>986</v>
      </c>
    </row>
    <row r="34" spans="2:6" ht="12.75">
      <c r="B34" s="56">
        <f>SUM(B21:B33)</f>
        <v>244</v>
      </c>
      <c r="C34" s="56">
        <f>SUM(C21:C33)</f>
        <v>11362</v>
      </c>
      <c r="D34" s="56">
        <f>SUM(D21:D33)</f>
        <v>138</v>
      </c>
      <c r="E34" s="56">
        <f>SUM(E21:E33)</f>
        <v>38</v>
      </c>
      <c r="F34" s="56">
        <f>SUM(F21:F33)</f>
        <v>4115</v>
      </c>
    </row>
    <row r="36" spans="2:12" ht="12.75">
      <c r="B36" t="s">
        <v>1</v>
      </c>
      <c r="C36" t="s">
        <v>2</v>
      </c>
      <c r="D36" t="s">
        <v>3</v>
      </c>
      <c r="E36" t="s">
        <v>4</v>
      </c>
      <c r="F36" t="s">
        <v>123</v>
      </c>
      <c r="H36" t="s">
        <v>1</v>
      </c>
      <c r="I36" t="s">
        <v>2</v>
      </c>
      <c r="J36" t="s">
        <v>3</v>
      </c>
      <c r="K36" t="s">
        <v>4</v>
      </c>
      <c r="L36" t="s">
        <v>123</v>
      </c>
    </row>
    <row r="37" spans="1:12" ht="12.75">
      <c r="A37" s="57" t="s">
        <v>7</v>
      </c>
      <c r="F37">
        <v>5</v>
      </c>
      <c r="G37" s="57" t="s">
        <v>3</v>
      </c>
      <c r="I37">
        <v>1</v>
      </c>
      <c r="J37">
        <v>2</v>
      </c>
      <c r="L37">
        <v>1</v>
      </c>
    </row>
    <row r="38" spans="4:12" ht="12.75">
      <c r="D38">
        <v>1</v>
      </c>
      <c r="F38">
        <v>40</v>
      </c>
      <c r="I38">
        <v>16</v>
      </c>
      <c r="J38">
        <v>43</v>
      </c>
      <c r="L38">
        <v>19</v>
      </c>
    </row>
    <row r="39" spans="2:12" ht="12.75">
      <c r="B39">
        <v>1</v>
      </c>
      <c r="C39">
        <v>9</v>
      </c>
      <c r="F39">
        <v>2</v>
      </c>
      <c r="J39">
        <v>63</v>
      </c>
      <c r="L39">
        <v>2</v>
      </c>
    </row>
    <row r="40" spans="6:12" ht="12.75">
      <c r="F40">
        <v>2</v>
      </c>
      <c r="H40">
        <v>1</v>
      </c>
      <c r="J40">
        <v>54</v>
      </c>
      <c r="L40">
        <v>15</v>
      </c>
    </row>
    <row r="41" spans="3:14" ht="12.75">
      <c r="C41">
        <v>2</v>
      </c>
      <c r="F41">
        <v>9</v>
      </c>
      <c r="J41">
        <v>2</v>
      </c>
      <c r="L41">
        <v>1</v>
      </c>
      <c r="M41" s="112" t="str">
        <f>M20</f>
        <v>CMTF</v>
      </c>
      <c r="N41" s="112">
        <f>N20</f>
        <v>986</v>
      </c>
    </row>
    <row r="42" spans="3:14" ht="12.75">
      <c r="C42">
        <v>1</v>
      </c>
      <c r="D42">
        <v>2</v>
      </c>
      <c r="F42">
        <v>16</v>
      </c>
      <c r="J42">
        <v>89</v>
      </c>
      <c r="L42">
        <v>2</v>
      </c>
      <c r="M42" s="112" t="str">
        <f aca="true" t="shared" si="1" ref="M42:N46">M21</f>
        <v>FF</v>
      </c>
      <c r="N42" s="112">
        <f t="shared" si="1"/>
        <v>2937</v>
      </c>
    </row>
    <row r="43" spans="6:14" ht="12.75">
      <c r="F43">
        <v>21</v>
      </c>
      <c r="H43">
        <v>1</v>
      </c>
      <c r="I43">
        <v>1</v>
      </c>
      <c r="J43">
        <v>133</v>
      </c>
      <c r="L43">
        <v>4</v>
      </c>
      <c r="M43" s="112" t="str">
        <f t="shared" si="1"/>
        <v>FTK</v>
      </c>
      <c r="N43" s="112">
        <f t="shared" si="1"/>
        <v>986</v>
      </c>
    </row>
    <row r="44" spans="2:14" ht="12.75">
      <c r="B44">
        <v>4</v>
      </c>
      <c r="C44">
        <v>10</v>
      </c>
      <c r="F44">
        <v>10</v>
      </c>
      <c r="J44">
        <v>12</v>
      </c>
      <c r="L44">
        <v>2</v>
      </c>
      <c r="M44" s="112" t="str">
        <f t="shared" si="1"/>
        <v>LF</v>
      </c>
      <c r="N44" s="112">
        <f t="shared" si="1"/>
        <v>621</v>
      </c>
    </row>
    <row r="45" spans="2:14" ht="12.75">
      <c r="B45">
        <v>81</v>
      </c>
      <c r="C45">
        <v>90</v>
      </c>
      <c r="D45">
        <v>53</v>
      </c>
      <c r="F45">
        <v>2767</v>
      </c>
      <c r="J45">
        <v>149</v>
      </c>
      <c r="L45">
        <v>11</v>
      </c>
      <c r="M45" s="112" t="str">
        <f t="shared" si="1"/>
        <v>PdF</v>
      </c>
      <c r="N45" s="112">
        <f t="shared" si="1"/>
        <v>2548</v>
      </c>
    </row>
    <row r="46" spans="2:14" ht="12.75">
      <c r="B46">
        <v>230</v>
      </c>
      <c r="C46">
        <v>301</v>
      </c>
      <c r="D46">
        <v>115</v>
      </c>
      <c r="E46">
        <v>13</v>
      </c>
      <c r="F46">
        <v>14452</v>
      </c>
      <c r="J46">
        <v>197</v>
      </c>
      <c r="L46">
        <v>1</v>
      </c>
      <c r="M46" s="112" t="str">
        <f t="shared" si="1"/>
        <v>PF</v>
      </c>
      <c r="N46" s="112">
        <f t="shared" si="1"/>
        <v>913</v>
      </c>
    </row>
    <row r="47" spans="3:14" ht="12.75">
      <c r="C47">
        <v>5</v>
      </c>
      <c r="F47">
        <v>5</v>
      </c>
      <c r="H47">
        <v>9</v>
      </c>
      <c r="I47">
        <v>5</v>
      </c>
      <c r="J47">
        <v>769</v>
      </c>
      <c r="L47">
        <v>138</v>
      </c>
      <c r="M47" s="112" t="str">
        <f>M26</f>
        <v>PřF</v>
      </c>
      <c r="N47" s="112">
        <f>N26</f>
        <v>883</v>
      </c>
    </row>
    <row r="48" spans="2:14" ht="12.75">
      <c r="B48">
        <v>221</v>
      </c>
      <c r="C48">
        <v>587</v>
      </c>
      <c r="D48">
        <v>28</v>
      </c>
      <c r="E48">
        <v>15</v>
      </c>
      <c r="F48">
        <v>2548</v>
      </c>
      <c r="H48">
        <v>102</v>
      </c>
      <c r="I48">
        <v>39</v>
      </c>
      <c r="J48">
        <v>2577</v>
      </c>
      <c r="K48">
        <v>0</v>
      </c>
      <c r="L48">
        <v>1204</v>
      </c>
      <c r="M48" s="112"/>
      <c r="N48" s="112">
        <f>N27</f>
        <v>9874</v>
      </c>
    </row>
    <row r="49" spans="2:12" ht="12.75">
      <c r="B49" s="56">
        <f>SUM(B37:B48)</f>
        <v>537</v>
      </c>
      <c r="C49" s="56">
        <f>SUM(C37:C48)</f>
        <v>1005</v>
      </c>
      <c r="D49" s="56">
        <f>SUM(D37:D48)</f>
        <v>199</v>
      </c>
      <c r="E49" s="56">
        <f>SUM(E37:E48)</f>
        <v>28</v>
      </c>
      <c r="F49" s="56">
        <f>SUM(F37:F48)</f>
        <v>19877</v>
      </c>
      <c r="H49">
        <v>51</v>
      </c>
      <c r="I49">
        <v>29</v>
      </c>
      <c r="J49">
        <v>689</v>
      </c>
      <c r="K49">
        <v>6</v>
      </c>
      <c r="L49">
        <v>913</v>
      </c>
    </row>
    <row r="50" spans="8:12" ht="12.75">
      <c r="H50" s="56">
        <f>SUM(H37:H49)</f>
        <v>164</v>
      </c>
      <c r="I50" s="56">
        <f>SUM(I37:I49)</f>
        <v>91</v>
      </c>
      <c r="J50" s="56">
        <f>SUM(J37:J49)</f>
        <v>4779</v>
      </c>
      <c r="K50" s="56">
        <f>SUM(K37:K49)</f>
        <v>6</v>
      </c>
      <c r="L50" s="56">
        <f>SUM(L37:L49)</f>
        <v>2313</v>
      </c>
    </row>
    <row r="52" spans="2:12" ht="12.75">
      <c r="B52" t="s">
        <v>1</v>
      </c>
      <c r="C52" t="s">
        <v>2</v>
      </c>
      <c r="D52" t="s">
        <v>3</v>
      </c>
      <c r="E52" t="s">
        <v>4</v>
      </c>
      <c r="F52" t="s">
        <v>123</v>
      </c>
      <c r="H52" t="s">
        <v>1</v>
      </c>
      <c r="I52" t="s">
        <v>2</v>
      </c>
      <c r="J52" t="s">
        <v>3</v>
      </c>
      <c r="K52" t="s">
        <v>4</v>
      </c>
      <c r="L52" t="s">
        <v>123</v>
      </c>
    </row>
    <row r="53" spans="1:12" ht="12.75">
      <c r="A53" s="57" t="s">
        <v>4</v>
      </c>
      <c r="C53">
        <v>2</v>
      </c>
      <c r="D53">
        <v>1</v>
      </c>
      <c r="G53" s="57" t="s">
        <v>22</v>
      </c>
      <c r="J53">
        <v>54</v>
      </c>
      <c r="L53">
        <v>9</v>
      </c>
    </row>
    <row r="54" spans="3:12" ht="12.75">
      <c r="C54">
        <v>2</v>
      </c>
      <c r="E54">
        <v>1</v>
      </c>
      <c r="F54">
        <v>1</v>
      </c>
      <c r="H54">
        <v>1</v>
      </c>
      <c r="K54">
        <v>1</v>
      </c>
      <c r="L54">
        <v>26</v>
      </c>
    </row>
    <row r="55" spans="5:12" ht="12.75">
      <c r="E55">
        <v>15</v>
      </c>
      <c r="F55">
        <v>2</v>
      </c>
      <c r="I55">
        <v>2</v>
      </c>
      <c r="J55">
        <v>2</v>
      </c>
      <c r="L55">
        <v>1731</v>
      </c>
    </row>
    <row r="56" spans="5:12" ht="12.75">
      <c r="E56">
        <v>21</v>
      </c>
      <c r="F56">
        <v>13</v>
      </c>
      <c r="I56">
        <v>3</v>
      </c>
      <c r="K56">
        <v>1</v>
      </c>
      <c r="L56">
        <v>1</v>
      </c>
    </row>
    <row r="57" spans="5:12" ht="12.75">
      <c r="E57">
        <v>2</v>
      </c>
      <c r="F57">
        <v>6</v>
      </c>
      <c r="H57">
        <v>1</v>
      </c>
      <c r="L57">
        <v>26</v>
      </c>
    </row>
    <row r="58" spans="2:12" ht="12.75">
      <c r="B58">
        <v>3</v>
      </c>
      <c r="E58">
        <v>28</v>
      </c>
      <c r="L58">
        <v>12</v>
      </c>
    </row>
    <row r="59" spans="2:12" ht="12.75">
      <c r="B59">
        <v>1</v>
      </c>
      <c r="F59">
        <v>22</v>
      </c>
      <c r="H59">
        <v>19</v>
      </c>
      <c r="I59">
        <v>38</v>
      </c>
      <c r="J59">
        <v>28</v>
      </c>
      <c r="L59">
        <v>1441</v>
      </c>
    </row>
    <row r="60" spans="5:12" ht="12.75">
      <c r="E60">
        <v>25</v>
      </c>
      <c r="F60">
        <v>7</v>
      </c>
      <c r="L60">
        <v>46</v>
      </c>
    </row>
    <row r="61" spans="3:12" ht="12.75">
      <c r="C61">
        <v>1</v>
      </c>
      <c r="E61">
        <v>1</v>
      </c>
      <c r="F61">
        <v>8</v>
      </c>
      <c r="H61" s="56">
        <f>SUM(H53:H60)</f>
        <v>21</v>
      </c>
      <c r="I61" s="56">
        <f>SUM(I53:I60)</f>
        <v>43</v>
      </c>
      <c r="J61" s="56">
        <f>SUM(J53:J60)</f>
        <v>84</v>
      </c>
      <c r="K61" s="56">
        <f>SUM(K53:K60)</f>
        <v>2</v>
      </c>
      <c r="L61" s="56">
        <f>SUM(L53:L60)</f>
        <v>3292</v>
      </c>
    </row>
    <row r="62" spans="3:6" ht="12.75">
      <c r="C62">
        <v>5</v>
      </c>
      <c r="D62">
        <v>3</v>
      </c>
      <c r="E62">
        <v>110</v>
      </c>
      <c r="F62">
        <v>285</v>
      </c>
    </row>
    <row r="63" spans="2:6" ht="12.75">
      <c r="B63">
        <v>39</v>
      </c>
      <c r="C63">
        <v>88</v>
      </c>
      <c r="D63">
        <v>61</v>
      </c>
      <c r="E63">
        <v>702</v>
      </c>
      <c r="F63">
        <v>2844</v>
      </c>
    </row>
    <row r="64" spans="2:6" ht="12.75">
      <c r="B64">
        <v>13</v>
      </c>
      <c r="C64">
        <v>40</v>
      </c>
      <c r="D64">
        <v>2</v>
      </c>
      <c r="E64">
        <v>73</v>
      </c>
      <c r="F64">
        <v>883</v>
      </c>
    </row>
    <row r="65" spans="2:6" ht="12.75">
      <c r="B65" s="56">
        <f>SUM(B53:B64)</f>
        <v>56</v>
      </c>
      <c r="C65" s="56">
        <f>SUM(C53:C64)</f>
        <v>138</v>
      </c>
      <c r="D65" s="56">
        <f>SUM(D53:D64)</f>
        <v>67</v>
      </c>
      <c r="E65" s="56">
        <f>SUM(E53:E64)</f>
        <v>978</v>
      </c>
      <c r="F65" s="56">
        <f>SUM(F53:F64)</f>
        <v>4071</v>
      </c>
    </row>
    <row r="68" spans="2:6" ht="12.75">
      <c r="B68" t="s">
        <v>1</v>
      </c>
      <c r="C68" t="s">
        <v>2</v>
      </c>
      <c r="D68" t="s">
        <v>3</v>
      </c>
      <c r="E68" t="s">
        <v>4</v>
      </c>
      <c r="F68" t="s">
        <v>123</v>
      </c>
    </row>
    <row r="69" spans="1:6" ht="12.75">
      <c r="A69" s="57" t="s">
        <v>124</v>
      </c>
      <c r="B69">
        <v>1</v>
      </c>
      <c r="C69">
        <v>1</v>
      </c>
      <c r="D69">
        <v>1</v>
      </c>
      <c r="E69">
        <v>1</v>
      </c>
      <c r="F69">
        <v>3</v>
      </c>
    </row>
    <row r="70" spans="3:6" ht="12.75">
      <c r="C70">
        <v>13</v>
      </c>
      <c r="F70">
        <v>3</v>
      </c>
    </row>
    <row r="71" spans="2:6" ht="12.75">
      <c r="B71">
        <v>2</v>
      </c>
      <c r="C71">
        <v>19</v>
      </c>
      <c r="D71">
        <v>1</v>
      </c>
      <c r="F71">
        <v>15</v>
      </c>
    </row>
    <row r="72" ht="12.75">
      <c r="F72">
        <v>4</v>
      </c>
    </row>
    <row r="73" spans="3:6" ht="12.75">
      <c r="C73">
        <v>7</v>
      </c>
      <c r="F73">
        <v>10</v>
      </c>
    </row>
    <row r="74" spans="2:6" ht="12.75">
      <c r="B74">
        <v>1</v>
      </c>
      <c r="C74">
        <v>42</v>
      </c>
      <c r="D74">
        <v>8</v>
      </c>
      <c r="F74">
        <v>73</v>
      </c>
    </row>
    <row r="75" spans="2:6" ht="12.75">
      <c r="B75">
        <v>18</v>
      </c>
      <c r="C75">
        <v>15</v>
      </c>
      <c r="D75">
        <v>3</v>
      </c>
      <c r="F75">
        <v>93</v>
      </c>
    </row>
    <row r="76" spans="2:6" ht="12.75">
      <c r="B76">
        <v>20</v>
      </c>
      <c r="F76">
        <v>17</v>
      </c>
    </row>
    <row r="77" ht="12.75">
      <c r="F77">
        <v>27</v>
      </c>
    </row>
    <row r="78" spans="2:6" ht="12.75">
      <c r="B78" s="56">
        <f>SUM(B69:B77)</f>
        <v>42</v>
      </c>
      <c r="C78" s="56">
        <f>SUM(C69:C77)</f>
        <v>97</v>
      </c>
      <c r="D78" s="56">
        <f>SUM(D69:D77)</f>
        <v>13</v>
      </c>
      <c r="E78" s="56">
        <f>SUM(E69:E77)</f>
        <v>1</v>
      </c>
      <c r="F78" s="56">
        <f>SUM(F69:F77)</f>
        <v>245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">
      <selection activeCell="L15" sqref="L15"/>
    </sheetView>
  </sheetViews>
  <sheetFormatPr defaultColWidth="9.00390625" defaultRowHeight="12.75"/>
  <cols>
    <col min="1" max="1" width="12.25390625" style="237" customWidth="1"/>
    <col min="2" max="2" width="9.625" style="237" customWidth="1"/>
    <col min="3" max="3" width="9.625" style="235" customWidth="1"/>
    <col min="4" max="4" width="9.625" style="237" customWidth="1"/>
    <col min="5" max="5" width="9.625" style="235" customWidth="1"/>
    <col min="6" max="6" width="9.625" style="237" customWidth="1"/>
    <col min="7" max="7" width="9.625" style="235" customWidth="1"/>
    <col min="8" max="8" width="9.625" style="237" customWidth="1"/>
    <col min="9" max="9" width="9.625" style="235" customWidth="1"/>
    <col min="10" max="10" width="9.625" style="237" customWidth="1"/>
    <col min="11" max="11" width="9.625" style="235" customWidth="1"/>
    <col min="12" max="12" width="9.625" style="237" customWidth="1"/>
    <col min="13" max="13" width="9.75390625" style="235" customWidth="1"/>
    <col min="14" max="14" width="9.625" style="237" customWidth="1"/>
    <col min="15" max="15" width="9.75390625" style="237" customWidth="1"/>
    <col min="16" max="16" width="8.875" style="237" customWidth="1"/>
    <col min="17" max="18" width="11.75390625" style="237" bestFit="1" customWidth="1"/>
    <col min="19" max="20" width="8.875" style="237" customWidth="1"/>
    <col min="21" max="21" width="11.75390625" style="237" bestFit="1" customWidth="1"/>
    <col min="22" max="16384" width="8.875" style="237" customWidth="1"/>
  </cols>
  <sheetData>
    <row r="1" spans="1:15" ht="18">
      <c r="A1" s="229" t="s">
        <v>8</v>
      </c>
      <c r="B1" s="230" t="s">
        <v>43</v>
      </c>
      <c r="C1" s="231"/>
      <c r="D1" s="230"/>
      <c r="E1" s="231"/>
      <c r="F1" s="230"/>
      <c r="G1" s="232"/>
      <c r="H1" s="233"/>
      <c r="I1" s="232"/>
      <c r="J1" s="233"/>
      <c r="K1" s="232"/>
      <c r="L1" s="234"/>
      <c r="N1" s="236"/>
      <c r="O1" s="236"/>
    </row>
    <row r="3" spans="1:15" ht="15.75">
      <c r="A3" s="238" t="s">
        <v>275</v>
      </c>
      <c r="B3" s="233"/>
      <c r="C3" s="233"/>
      <c r="D3" s="238"/>
      <c r="E3" s="239"/>
      <c r="F3" s="240"/>
      <c r="G3" s="234"/>
      <c r="H3" s="234"/>
      <c r="I3" s="234"/>
      <c r="J3" s="234"/>
      <c r="K3" s="234"/>
      <c r="L3" s="234"/>
      <c r="M3" s="234"/>
      <c r="N3" s="234"/>
      <c r="O3" s="234"/>
    </row>
    <row r="4" ht="13.5" thickBot="1"/>
    <row r="5" spans="1:15" s="243" customFormat="1" ht="20.25" customHeight="1" thickBot="1">
      <c r="A5" s="757" t="s">
        <v>274</v>
      </c>
      <c r="B5" s="765" t="s">
        <v>67</v>
      </c>
      <c r="C5" s="766"/>
      <c r="D5" s="766"/>
      <c r="E5" s="766"/>
      <c r="F5" s="766"/>
      <c r="G5" s="767"/>
      <c r="H5" s="760" t="s">
        <v>68</v>
      </c>
      <c r="I5" s="761"/>
      <c r="J5" s="761"/>
      <c r="K5" s="761"/>
      <c r="L5" s="761"/>
      <c r="M5" s="762"/>
      <c r="N5" s="241" t="s">
        <v>42</v>
      </c>
      <c r="O5" s="242"/>
    </row>
    <row r="6" spans="1:15" s="243" customFormat="1" ht="13.5" thickBot="1">
      <c r="A6" s="758"/>
      <c r="B6" s="244" t="s">
        <v>24</v>
      </c>
      <c r="C6" s="245" t="s">
        <v>9</v>
      </c>
      <c r="D6" s="246" t="s">
        <v>25</v>
      </c>
      <c r="E6" s="247" t="s">
        <v>9</v>
      </c>
      <c r="F6" s="244" t="s">
        <v>10</v>
      </c>
      <c r="G6" s="248" t="s">
        <v>9</v>
      </c>
      <c r="H6" s="244" t="s">
        <v>24</v>
      </c>
      <c r="I6" s="245" t="s">
        <v>9</v>
      </c>
      <c r="J6" s="246" t="s">
        <v>25</v>
      </c>
      <c r="K6" s="620" t="s">
        <v>9</v>
      </c>
      <c r="L6" s="249" t="s">
        <v>10</v>
      </c>
      <c r="M6" s="621" t="s">
        <v>9</v>
      </c>
      <c r="N6" s="244" t="s">
        <v>10</v>
      </c>
      <c r="O6" s="250" t="s">
        <v>9</v>
      </c>
    </row>
    <row r="7" spans="1:17" s="243" customFormat="1" ht="12.75">
      <c r="A7" s="251" t="s">
        <v>276</v>
      </c>
      <c r="B7" s="685"/>
      <c r="C7" s="678">
        <f>((B7/B16)*100)</f>
        <v>0</v>
      </c>
      <c r="D7" s="687">
        <v>35600</v>
      </c>
      <c r="E7" s="676">
        <f>((D7/D16)*100)</f>
        <v>4.3153345899523</v>
      </c>
      <c r="F7" s="689">
        <f aca="true" t="shared" si="0" ref="F7:F15">(B7+D7)</f>
        <v>35600</v>
      </c>
      <c r="G7" s="671">
        <f>SUM((F7/F16)*100)</f>
        <v>1.9246476651320665</v>
      </c>
      <c r="H7" s="685"/>
      <c r="I7" s="679">
        <f>SUM((H7/H16)*100)</f>
        <v>0</v>
      </c>
      <c r="J7" s="685">
        <v>41198</v>
      </c>
      <c r="K7" s="676">
        <f>SUM((J7/J16)*100)</f>
        <v>1.101657521529425</v>
      </c>
      <c r="L7" s="691">
        <f aca="true" t="shared" si="1" ref="L7:L15">(H7+J7)</f>
        <v>41198</v>
      </c>
      <c r="M7" s="680">
        <f>SUM((L7/L16)*100)</f>
        <v>1.0011259082165493</v>
      </c>
      <c r="N7" s="694">
        <f aca="true" t="shared" si="2" ref="N7:N15">(F7+L7)</f>
        <v>76798</v>
      </c>
      <c r="O7" s="671">
        <f>SUM((N7/N16)*100)</f>
        <v>1.287508051954784</v>
      </c>
      <c r="Q7" s="252"/>
    </row>
    <row r="8" spans="1:17" s="243" customFormat="1" ht="12.75">
      <c r="A8" s="251" t="s">
        <v>251</v>
      </c>
      <c r="B8" s="686">
        <v>33015.1</v>
      </c>
      <c r="C8" s="678">
        <f>((B8/B16)*100)</f>
        <v>3.22185227986223</v>
      </c>
      <c r="D8" s="687">
        <v>163240</v>
      </c>
      <c r="E8" s="676">
        <f>((D8/D16)*100)</f>
        <v>19.78750613662398</v>
      </c>
      <c r="F8" s="689">
        <f t="shared" si="0"/>
        <v>196255.1</v>
      </c>
      <c r="G8" s="671">
        <f>SUM((F8/F16)*100)</f>
        <v>10.610166291720793</v>
      </c>
      <c r="H8" s="686">
        <v>22147</v>
      </c>
      <c r="I8" s="679">
        <f>SUM((H8/H16)*100)</f>
        <v>5.897547193425807</v>
      </c>
      <c r="J8" s="686">
        <v>109921</v>
      </c>
      <c r="K8" s="676">
        <f>SUM((J8/J16)*100)</f>
        <v>2.9393489107246937</v>
      </c>
      <c r="L8" s="692">
        <f t="shared" si="1"/>
        <v>132068</v>
      </c>
      <c r="M8" s="681">
        <f>SUM((L8/L16)*100)</f>
        <v>3.209298908838857</v>
      </c>
      <c r="N8" s="695">
        <f t="shared" si="2"/>
        <v>328323.1</v>
      </c>
      <c r="O8" s="671">
        <f>SUM((N8/N16)*100)</f>
        <v>5.504292232776319</v>
      </c>
      <c r="Q8" s="252"/>
    </row>
    <row r="9" spans="1:17" ht="12.75">
      <c r="A9" s="251" t="s">
        <v>256</v>
      </c>
      <c r="B9" s="687">
        <v>142712.1</v>
      </c>
      <c r="C9" s="678">
        <f>((B9/B16)*100)</f>
        <v>13.92687905682329</v>
      </c>
      <c r="D9" s="687">
        <v>54255</v>
      </c>
      <c r="E9" s="676">
        <f>((D9/D16)*100)</f>
        <v>6.576642645445564</v>
      </c>
      <c r="F9" s="689">
        <f t="shared" si="0"/>
        <v>196967.1</v>
      </c>
      <c r="G9" s="671">
        <f>SUM((F9/F16)*100)</f>
        <v>10.648659245023435</v>
      </c>
      <c r="H9" s="687">
        <v>29116</v>
      </c>
      <c r="I9" s="679">
        <f>SUM((H9/H16)*100)</f>
        <v>7.753329303462582</v>
      </c>
      <c r="J9" s="687">
        <v>308764</v>
      </c>
      <c r="K9" s="676">
        <f>SUM((J9/J16)*100)</f>
        <v>8.256521748082708</v>
      </c>
      <c r="L9" s="692">
        <f t="shared" si="1"/>
        <v>337880</v>
      </c>
      <c r="M9" s="681">
        <f>SUM((L9/L16)*100)</f>
        <v>8.210602987237431</v>
      </c>
      <c r="N9" s="696">
        <f t="shared" si="2"/>
        <v>534847.1</v>
      </c>
      <c r="O9" s="671">
        <f>SUM((N9/N16)*100)</f>
        <v>8.966639076729413</v>
      </c>
      <c r="Q9" s="252"/>
    </row>
    <row r="10" spans="1:15" ht="12.75">
      <c r="A10" s="251" t="s">
        <v>252</v>
      </c>
      <c r="B10" s="687">
        <v>61778</v>
      </c>
      <c r="C10" s="678">
        <f>((B10/B16)*100)</f>
        <v>6.028744124516627</v>
      </c>
      <c r="D10" s="687">
        <v>120233</v>
      </c>
      <c r="E10" s="676">
        <f>((D10/D16)*100)</f>
        <v>14.57431527398132</v>
      </c>
      <c r="F10" s="689">
        <f t="shared" si="0"/>
        <v>182011</v>
      </c>
      <c r="G10" s="671">
        <f>SUM((F10/F16)*100)</f>
        <v>9.840085566807657</v>
      </c>
      <c r="H10" s="687">
        <v>26588</v>
      </c>
      <c r="I10" s="679">
        <f>SUM((H10/H16)*100)</f>
        <v>7.080145607929081</v>
      </c>
      <c r="J10" s="687">
        <v>598213</v>
      </c>
      <c r="K10" s="676">
        <f>SUM((J10/J16)*100)</f>
        <v>15.996549612279285</v>
      </c>
      <c r="L10" s="692">
        <f t="shared" si="1"/>
        <v>624801</v>
      </c>
      <c r="M10" s="681">
        <f>SUM((L10/L16)*100)</f>
        <v>15.182884328841403</v>
      </c>
      <c r="N10" s="696">
        <f t="shared" si="2"/>
        <v>806812</v>
      </c>
      <c r="O10" s="671">
        <f>SUM((N10/N16)*100)</f>
        <v>13.526093731786546</v>
      </c>
    </row>
    <row r="11" spans="1:15" ht="12.75">
      <c r="A11" s="251" t="s">
        <v>253</v>
      </c>
      <c r="B11" s="687">
        <v>130129</v>
      </c>
      <c r="C11" s="678">
        <f>((B11/B16)*100)</f>
        <v>12.69892913624954</v>
      </c>
      <c r="D11" s="687">
        <v>155339</v>
      </c>
      <c r="E11" s="676">
        <f>((D11/D16)*100)</f>
        <v>18.829768535634845</v>
      </c>
      <c r="F11" s="689">
        <f t="shared" si="0"/>
        <v>285468</v>
      </c>
      <c r="G11" s="671">
        <f>SUM((F11/F16)*100)</f>
        <v>15.433295496346089</v>
      </c>
      <c r="H11" s="687">
        <v>78288</v>
      </c>
      <c r="I11" s="679">
        <f>SUM((H11/H16)*100)</f>
        <v>20.847391280034298</v>
      </c>
      <c r="J11" s="687">
        <v>1955951</v>
      </c>
      <c r="K11" s="676">
        <f>SUM((J11/J16)*100)</f>
        <v>52.30322178001361</v>
      </c>
      <c r="L11" s="692">
        <f t="shared" si="1"/>
        <v>2034239</v>
      </c>
      <c r="M11" s="681">
        <f>SUM((L11/L16)*100)</f>
        <v>49.43272407409401</v>
      </c>
      <c r="N11" s="697">
        <f t="shared" si="2"/>
        <v>2319707</v>
      </c>
      <c r="O11" s="671">
        <f>SUM((N11/N16)*100)</f>
        <v>38.88957317476856</v>
      </c>
    </row>
    <row r="12" spans="1:15" ht="12.75">
      <c r="A12" s="251" t="s">
        <v>257</v>
      </c>
      <c r="B12" s="687"/>
      <c r="C12" s="678">
        <f>((B12/B16)*100)</f>
        <v>0</v>
      </c>
      <c r="D12" s="687"/>
      <c r="E12" s="676">
        <f>((D12/D16)*100)</f>
        <v>0</v>
      </c>
      <c r="F12" s="689">
        <f t="shared" si="0"/>
        <v>0</v>
      </c>
      <c r="G12" s="671">
        <f>SUM((F12/F16)*100)</f>
        <v>0</v>
      </c>
      <c r="H12" s="687">
        <v>80585</v>
      </c>
      <c r="I12" s="679">
        <f>SUM((H12/H16)*100)</f>
        <v>21.45906175022435</v>
      </c>
      <c r="J12" s="687">
        <v>148657</v>
      </c>
      <c r="K12" s="676">
        <f>SUM((J12/J16)*100)</f>
        <v>3.975171177678522</v>
      </c>
      <c r="L12" s="692">
        <f t="shared" si="1"/>
        <v>229242</v>
      </c>
      <c r="M12" s="681">
        <f>SUM((L12/L16)*100)</f>
        <v>5.57066132946692</v>
      </c>
      <c r="N12" s="696">
        <f t="shared" si="2"/>
        <v>229242</v>
      </c>
      <c r="O12" s="671">
        <f>SUM((N12/N16)*100)</f>
        <v>3.8432110321390995</v>
      </c>
    </row>
    <row r="13" spans="1:15" ht="12.75">
      <c r="A13" s="251" t="s">
        <v>254</v>
      </c>
      <c r="B13" s="687">
        <v>174685</v>
      </c>
      <c r="C13" s="678">
        <f>((B13/B16)*100)</f>
        <v>17.047025921706542</v>
      </c>
      <c r="D13" s="687">
        <v>63398</v>
      </c>
      <c r="E13" s="676">
        <f>((D13/D16)*100)</f>
        <v>7.684932088027977</v>
      </c>
      <c r="F13" s="689">
        <f t="shared" si="0"/>
        <v>238083</v>
      </c>
      <c r="G13" s="671">
        <f>SUM((F13/F16)*100)</f>
        <v>12.871513765663984</v>
      </c>
      <c r="H13" s="687">
        <v>70418</v>
      </c>
      <c r="I13" s="679">
        <f>SUM((H13/H16)*100)</f>
        <v>18.75168096205619</v>
      </c>
      <c r="J13" s="687">
        <v>35840</v>
      </c>
      <c r="K13" s="676">
        <f>SUM((J13/J16)*100)</f>
        <v>0.9583816100688042</v>
      </c>
      <c r="L13" s="692">
        <f t="shared" si="1"/>
        <v>106258</v>
      </c>
      <c r="M13" s="681">
        <f>SUM((L13/L16)*100)</f>
        <v>2.5821068196338195</v>
      </c>
      <c r="N13" s="696">
        <f t="shared" si="2"/>
        <v>344341</v>
      </c>
      <c r="O13" s="671">
        <f>SUM((N13/N16)*100)</f>
        <v>5.772830153365482</v>
      </c>
    </row>
    <row r="14" spans="1:15" ht="12.75">
      <c r="A14" s="251" t="s">
        <v>255</v>
      </c>
      <c r="B14" s="687">
        <v>41153</v>
      </c>
      <c r="C14" s="678">
        <f>((B14/B16)*100)</f>
        <v>4.016007429120928</v>
      </c>
      <c r="D14" s="687">
        <v>29975</v>
      </c>
      <c r="E14" s="676">
        <f>((D14/D16)*100)</f>
        <v>3.633487481287085</v>
      </c>
      <c r="F14" s="689">
        <f t="shared" si="0"/>
        <v>71128</v>
      </c>
      <c r="G14" s="671">
        <f>SUM((F14/F16)*100)</f>
        <v>3.8454027844245404</v>
      </c>
      <c r="H14" s="687">
        <v>40496</v>
      </c>
      <c r="I14" s="679">
        <f>SUM((H14/H16)*100)</f>
        <v>10.783721097438546</v>
      </c>
      <c r="J14" s="687">
        <v>538782</v>
      </c>
      <c r="K14" s="676">
        <f>SUM((J14/J16)*100)</f>
        <v>14.407331490962347</v>
      </c>
      <c r="L14" s="692">
        <f t="shared" si="1"/>
        <v>579278</v>
      </c>
      <c r="M14" s="681">
        <f>SUM((L14/L16)*100)</f>
        <v>14.076659397540322</v>
      </c>
      <c r="N14" s="696">
        <f t="shared" si="2"/>
        <v>650406</v>
      </c>
      <c r="O14" s="671">
        <f>SUM((N14/N16)*100)</f>
        <v>10.903968359067987</v>
      </c>
    </row>
    <row r="15" spans="1:15" ht="13.5" thickBot="1">
      <c r="A15" s="253" t="s">
        <v>281</v>
      </c>
      <c r="B15" s="688">
        <v>441252</v>
      </c>
      <c r="C15" s="682">
        <f>((B15/B16)*100)</f>
        <v>43.060562051720844</v>
      </c>
      <c r="D15" s="688">
        <v>202925</v>
      </c>
      <c r="E15" s="677">
        <f>((D15/D16)*100)</f>
        <v>24.59801324904693</v>
      </c>
      <c r="F15" s="690">
        <f t="shared" si="0"/>
        <v>644177</v>
      </c>
      <c r="G15" s="674">
        <f>SUM((F15/F16)*100)</f>
        <v>34.82622918488144</v>
      </c>
      <c r="H15" s="688">
        <v>27891</v>
      </c>
      <c r="I15" s="683">
        <f>SUM((H15/H16)*100)</f>
        <v>7.427122805429141</v>
      </c>
      <c r="J15" s="688">
        <v>2311.7</v>
      </c>
      <c r="K15" s="677">
        <f>SUM((J15/J16)*100)</f>
        <v>0.061816148660604205</v>
      </c>
      <c r="L15" s="693">
        <f t="shared" si="1"/>
        <v>30202.7</v>
      </c>
      <c r="M15" s="684">
        <f>SUM((L15/L16)*100)</f>
        <v>0.7339362461306853</v>
      </c>
      <c r="N15" s="698">
        <f t="shared" si="2"/>
        <v>674379.7</v>
      </c>
      <c r="O15" s="671">
        <f>SUM((N15/N16)*100)</f>
        <v>11.305884187411802</v>
      </c>
    </row>
    <row r="16" spans="1:15" s="254" customFormat="1" ht="13.5" thickBot="1">
      <c r="A16" s="604" t="s">
        <v>10</v>
      </c>
      <c r="B16" s="615">
        <f aca="true" t="shared" si="3" ref="B16:O16">SUM(B7:B15)</f>
        <v>1024724.2</v>
      </c>
      <c r="C16" s="617">
        <f t="shared" si="3"/>
        <v>100</v>
      </c>
      <c r="D16" s="616">
        <f t="shared" si="3"/>
        <v>824965</v>
      </c>
      <c r="E16" s="618">
        <f t="shared" si="3"/>
        <v>100</v>
      </c>
      <c r="F16" s="613">
        <f t="shared" si="3"/>
        <v>1849689.2</v>
      </c>
      <c r="G16" s="619">
        <f t="shared" si="3"/>
        <v>100.00000000000001</v>
      </c>
      <c r="H16" s="615">
        <f t="shared" si="3"/>
        <v>375529</v>
      </c>
      <c r="I16" s="617">
        <f t="shared" si="3"/>
        <v>100</v>
      </c>
      <c r="J16" s="606">
        <f t="shared" si="3"/>
        <v>3739637.7</v>
      </c>
      <c r="K16" s="618">
        <f t="shared" si="3"/>
        <v>100</v>
      </c>
      <c r="L16" s="614">
        <f t="shared" si="3"/>
        <v>4115166.7</v>
      </c>
      <c r="M16" s="617">
        <f t="shared" si="3"/>
        <v>100</v>
      </c>
      <c r="N16" s="611">
        <f t="shared" si="3"/>
        <v>5964855.9</v>
      </c>
      <c r="O16" s="622">
        <f t="shared" si="3"/>
        <v>99.99999999999999</v>
      </c>
    </row>
    <row r="17" spans="2:15" s="255" customFormat="1" ht="12.75">
      <c r="B17" s="256"/>
      <c r="C17" s="257"/>
      <c r="D17" s="256"/>
      <c r="E17" s="257"/>
      <c r="F17" s="256"/>
      <c r="G17" s="257"/>
      <c r="H17" s="237"/>
      <c r="I17" s="258"/>
      <c r="J17" s="259"/>
      <c r="K17" s="258"/>
      <c r="L17" s="259"/>
      <c r="M17" s="258"/>
      <c r="N17" s="260"/>
      <c r="O17" s="261"/>
    </row>
    <row r="18" spans="1:15" ht="12.75">
      <c r="A18" s="262" t="s">
        <v>383</v>
      </c>
      <c r="C18" s="256"/>
      <c r="D18" s="256"/>
      <c r="E18" s="256"/>
      <c r="F18" s="256"/>
      <c r="G18" s="256"/>
      <c r="I18" s="257"/>
      <c r="J18" s="256"/>
      <c r="K18" s="257"/>
      <c r="L18" s="256"/>
      <c r="M18" s="263" t="s">
        <v>393</v>
      </c>
      <c r="N18" s="267" t="s">
        <v>11</v>
      </c>
      <c r="O18" s="256"/>
    </row>
    <row r="19" spans="1:15" ht="12.75">
      <c r="A19" s="759" t="s">
        <v>282</v>
      </c>
      <c r="B19" s="759"/>
      <c r="C19" s="759"/>
      <c r="D19" s="759"/>
      <c r="E19" s="759"/>
      <c r="F19" s="759"/>
      <c r="G19" s="759"/>
      <c r="H19" s="759"/>
      <c r="I19" s="759"/>
      <c r="J19" s="759"/>
      <c r="K19" s="759"/>
      <c r="L19" s="256"/>
      <c r="M19" s="257"/>
      <c r="N19" s="264"/>
      <c r="O19" s="256"/>
    </row>
    <row r="20" spans="1:13" s="243" customFormat="1" ht="12.75">
      <c r="A20" s="264"/>
      <c r="B20" s="256"/>
      <c r="C20" s="257"/>
      <c r="D20" s="256"/>
      <c r="E20" s="257"/>
      <c r="F20" s="256"/>
      <c r="G20" s="257"/>
      <c r="I20" s="265"/>
      <c r="K20" s="265"/>
      <c r="M20" s="265"/>
    </row>
    <row r="21" spans="1:13" s="269" customFormat="1" ht="15.75">
      <c r="A21" s="266" t="s">
        <v>92</v>
      </c>
      <c r="B21" s="267"/>
      <c r="C21" s="233"/>
      <c r="D21" s="267"/>
      <c r="E21" s="267"/>
      <c r="F21" s="267"/>
      <c r="G21" s="267"/>
      <c r="H21" s="268"/>
      <c r="I21" s="238" t="s">
        <v>203</v>
      </c>
      <c r="J21" s="268"/>
      <c r="K21" s="268"/>
      <c r="M21" s="268"/>
    </row>
    <row r="22" spans="1:13" s="243" customFormat="1" ht="14.25" customHeight="1" thickBot="1">
      <c r="A22" s="264"/>
      <c r="B22" s="256"/>
      <c r="C22" s="257"/>
      <c r="D22" s="256"/>
      <c r="E22" s="257"/>
      <c r="F22" s="256"/>
      <c r="G22" s="257"/>
      <c r="H22" s="264"/>
      <c r="I22" s="270"/>
      <c r="K22" s="265"/>
      <c r="M22" s="265"/>
    </row>
    <row r="23" spans="1:15" s="243" customFormat="1" ht="27.75" customHeight="1" thickBot="1">
      <c r="A23" s="271" t="s">
        <v>38</v>
      </c>
      <c r="B23" s="768" t="s">
        <v>37</v>
      </c>
      <c r="C23" s="769"/>
      <c r="D23" s="272" t="s">
        <v>26</v>
      </c>
      <c r="E23" s="273"/>
      <c r="F23" s="763" t="s">
        <v>54</v>
      </c>
      <c r="G23" s="764"/>
      <c r="H23" s="274"/>
      <c r="I23" s="468">
        <v>2008</v>
      </c>
      <c r="J23" s="469" t="s">
        <v>198</v>
      </c>
      <c r="K23" s="470" t="s">
        <v>199</v>
      </c>
      <c r="L23" s="470" t="s">
        <v>200</v>
      </c>
      <c r="M23" s="470" t="s">
        <v>201</v>
      </c>
      <c r="N23" s="471" t="s">
        <v>202</v>
      </c>
      <c r="O23" s="476" t="s">
        <v>10</v>
      </c>
    </row>
    <row r="24" spans="1:15" s="236" customFormat="1" ht="13.5" thickBot="1">
      <c r="A24" s="275"/>
      <c r="B24" s="276" t="s">
        <v>11</v>
      </c>
      <c r="C24" s="250" t="s">
        <v>9</v>
      </c>
      <c r="D24" s="277" t="s">
        <v>11</v>
      </c>
      <c r="E24" s="278" t="s">
        <v>9</v>
      </c>
      <c r="F24" s="279" t="s">
        <v>11</v>
      </c>
      <c r="G24" s="280" t="s">
        <v>9</v>
      </c>
      <c r="H24" s="281"/>
      <c r="I24" s="282" t="s">
        <v>6</v>
      </c>
      <c r="J24" s="608">
        <v>48186.23</v>
      </c>
      <c r="K24" s="608"/>
      <c r="L24" s="608"/>
      <c r="M24" s="608"/>
      <c r="N24" s="608"/>
      <c r="O24" s="603">
        <f aca="true" t="shared" si="4" ref="O24:O29">J24+K24+L24+M24+N24</f>
        <v>48186.23</v>
      </c>
    </row>
    <row r="25" spans="1:15" s="236" customFormat="1" ht="12.75">
      <c r="A25" s="282" t="s">
        <v>63</v>
      </c>
      <c r="B25" s="634">
        <v>28100</v>
      </c>
      <c r="C25" s="670">
        <f>SUM((B25/B34)*100)</f>
        <v>79.24600667809764</v>
      </c>
      <c r="D25" s="634"/>
      <c r="E25" s="671">
        <f>(D25/D34)*100</f>
        <v>0</v>
      </c>
      <c r="F25" s="634">
        <f>B25+D25</f>
        <v>28100</v>
      </c>
      <c r="G25" s="675">
        <f>SUM((F25/F34)*100)</f>
        <v>14.877942629382506</v>
      </c>
      <c r="H25" s="283"/>
      <c r="I25" s="251" t="s">
        <v>2</v>
      </c>
      <c r="J25" s="608">
        <v>13713</v>
      </c>
      <c r="K25" s="608"/>
      <c r="L25" s="608"/>
      <c r="M25" s="608">
        <v>25049.35</v>
      </c>
      <c r="N25" s="608">
        <v>2879.13</v>
      </c>
      <c r="O25" s="603">
        <f t="shared" si="4"/>
        <v>41641.479999999996</v>
      </c>
    </row>
    <row r="26" spans="1:15" ht="12.75">
      <c r="A26" s="282" t="s">
        <v>251</v>
      </c>
      <c r="B26" s="634"/>
      <c r="C26" s="671">
        <f>SUM((B26/B34)*100)</f>
        <v>0</v>
      </c>
      <c r="D26" s="634">
        <v>1450</v>
      </c>
      <c r="E26" s="672">
        <f>(D26/D34)*100</f>
        <v>0.945173423027032</v>
      </c>
      <c r="F26" s="634">
        <f aca="true" t="shared" si="5" ref="F26:F33">B26+D26</f>
        <v>1450</v>
      </c>
      <c r="G26" s="675">
        <f>SUM((F26/F34)*100)</f>
        <v>0.7677230182421578</v>
      </c>
      <c r="H26" s="284"/>
      <c r="I26" s="251" t="s">
        <v>21</v>
      </c>
      <c r="J26" s="608">
        <v>409453.8</v>
      </c>
      <c r="K26" s="608">
        <v>96058.2</v>
      </c>
      <c r="L26" s="608">
        <v>27140.9</v>
      </c>
      <c r="M26" s="608">
        <v>573983.18</v>
      </c>
      <c r="N26" s="608">
        <v>78117.8</v>
      </c>
      <c r="O26" s="605">
        <f t="shared" si="4"/>
        <v>1184753.8800000001</v>
      </c>
    </row>
    <row r="27" spans="1:15" ht="12.75">
      <c r="A27" s="251" t="s">
        <v>256</v>
      </c>
      <c r="B27" s="634"/>
      <c r="C27" s="671">
        <f>SUM((B27/B34)*100)</f>
        <v>0</v>
      </c>
      <c r="D27" s="634"/>
      <c r="E27" s="671">
        <f>(D27/D34)*100</f>
        <v>0</v>
      </c>
      <c r="F27" s="634">
        <f t="shared" si="5"/>
        <v>0</v>
      </c>
      <c r="G27" s="676">
        <f>SUM((F27/F34)*100)</f>
        <v>0</v>
      </c>
      <c r="H27" s="284"/>
      <c r="I27" s="251" t="s">
        <v>7</v>
      </c>
      <c r="J27" s="608">
        <v>31409.2</v>
      </c>
      <c r="K27" s="608"/>
      <c r="L27" s="608">
        <v>799.65</v>
      </c>
      <c r="M27" s="608">
        <v>22072.7</v>
      </c>
      <c r="N27" s="608"/>
      <c r="O27" s="603">
        <f t="shared" si="4"/>
        <v>54281.55</v>
      </c>
    </row>
    <row r="28" spans="1:15" ht="12.75">
      <c r="A28" s="251" t="s">
        <v>252</v>
      </c>
      <c r="B28" s="634">
        <v>4280</v>
      </c>
      <c r="C28" s="672">
        <f>SUM((B28/B34)*100)</f>
        <v>12.070210269831245</v>
      </c>
      <c r="D28" s="634">
        <v>7385</v>
      </c>
      <c r="E28" s="671">
        <f>(D28/D34)*100</f>
        <v>4.813866020037676</v>
      </c>
      <c r="F28" s="634">
        <f t="shared" si="5"/>
        <v>11665</v>
      </c>
      <c r="G28" s="676">
        <f>SUM((F28/F34)*100)</f>
        <v>6.176199315720531</v>
      </c>
      <c r="H28" s="284"/>
      <c r="I28" s="251" t="s">
        <v>4</v>
      </c>
      <c r="J28" s="608">
        <v>145366.57</v>
      </c>
      <c r="K28" s="608">
        <v>86450.7</v>
      </c>
      <c r="L28" s="608">
        <v>5996.15</v>
      </c>
      <c r="M28" s="608">
        <v>655354.18</v>
      </c>
      <c r="N28" s="608"/>
      <c r="O28" s="603">
        <f t="shared" si="4"/>
        <v>893167.6000000001</v>
      </c>
    </row>
    <row r="29" spans="1:15" ht="13.5" thickBot="1">
      <c r="A29" s="251" t="s">
        <v>253</v>
      </c>
      <c r="B29" s="634"/>
      <c r="C29" s="672">
        <f>SUM((B29/B34)*100)</f>
        <v>0</v>
      </c>
      <c r="D29" s="634">
        <v>90361</v>
      </c>
      <c r="E29" s="671">
        <f>(D29/D34)*100</f>
        <v>58.90125219182457</v>
      </c>
      <c r="F29" s="634">
        <f t="shared" si="5"/>
        <v>90361</v>
      </c>
      <c r="G29" s="676">
        <f>SUM((F29/F34)*100)</f>
        <v>47.842910104399735</v>
      </c>
      <c r="H29" s="284"/>
      <c r="I29" s="287" t="s">
        <v>112</v>
      </c>
      <c r="J29" s="608"/>
      <c r="K29" s="608"/>
      <c r="L29" s="608"/>
      <c r="M29" s="608">
        <v>34128.2</v>
      </c>
      <c r="N29" s="608"/>
      <c r="O29" s="603">
        <f t="shared" si="4"/>
        <v>34128.2</v>
      </c>
    </row>
    <row r="30" spans="1:15" ht="13.5" thickBot="1">
      <c r="A30" s="251" t="s">
        <v>36</v>
      </c>
      <c r="B30" s="634"/>
      <c r="C30" s="671">
        <f>SUM((B30/B34)*100)</f>
        <v>0</v>
      </c>
      <c r="D30" s="634"/>
      <c r="E30" s="671">
        <f>(D30/D34)*100</f>
        <v>0</v>
      </c>
      <c r="F30" s="634">
        <f t="shared" si="5"/>
        <v>0</v>
      </c>
      <c r="G30" s="676">
        <f>SUM((F30/F34)*100)</f>
        <v>0</v>
      </c>
      <c r="H30" s="284"/>
      <c r="I30" s="475" t="s">
        <v>10</v>
      </c>
      <c r="J30" s="336">
        <f aca="true" t="shared" si="6" ref="J30:O30">SUM(J24:J29)</f>
        <v>648128.8</v>
      </c>
      <c r="K30" s="606">
        <f t="shared" si="6"/>
        <v>182508.9</v>
      </c>
      <c r="L30" s="606">
        <f t="shared" si="6"/>
        <v>33936.700000000004</v>
      </c>
      <c r="M30" s="607">
        <f t="shared" si="6"/>
        <v>1310587.61</v>
      </c>
      <c r="N30" s="607">
        <f t="shared" si="6"/>
        <v>80996.93000000001</v>
      </c>
      <c r="O30" s="607">
        <f t="shared" si="6"/>
        <v>2256158.9400000004</v>
      </c>
    </row>
    <row r="31" spans="1:8" ht="12.75">
      <c r="A31" s="251" t="s">
        <v>254</v>
      </c>
      <c r="B31" s="634"/>
      <c r="C31" s="671">
        <f>SUM((B31/B34)*100)</f>
        <v>0</v>
      </c>
      <c r="D31" s="634">
        <v>10750</v>
      </c>
      <c r="E31" s="671">
        <f>(D31/D34)*100</f>
        <v>7.0073202052004095</v>
      </c>
      <c r="F31" s="634">
        <f t="shared" si="5"/>
        <v>10750</v>
      </c>
      <c r="G31" s="676">
        <f>SUM((F31/F34)*100)</f>
        <v>5.691739618002204</v>
      </c>
      <c r="H31" s="284"/>
    </row>
    <row r="32" spans="1:8" ht="12.75">
      <c r="A32" s="251" t="s">
        <v>255</v>
      </c>
      <c r="B32" s="634"/>
      <c r="C32" s="671">
        <f>SUM((B32/B34)*100)</f>
        <v>0</v>
      </c>
      <c r="D32" s="634"/>
      <c r="E32" s="671">
        <f>(D32/D34)*100</f>
        <v>0</v>
      </c>
      <c r="F32" s="634">
        <f t="shared" si="5"/>
        <v>0</v>
      </c>
      <c r="G32" s="676">
        <f>SUM((F32/F34)*100)</f>
        <v>0</v>
      </c>
      <c r="H32" s="285"/>
    </row>
    <row r="33" spans="1:18" ht="13.5" thickBot="1">
      <c r="A33" s="286" t="s">
        <v>5</v>
      </c>
      <c r="B33" s="634">
        <v>3079.2</v>
      </c>
      <c r="C33" s="673">
        <f>SUM((B33/B34)*100)</f>
        <v>8.683783052071114</v>
      </c>
      <c r="D33" s="634">
        <v>43465</v>
      </c>
      <c r="E33" s="674">
        <f>(D33/D34)*100</f>
        <v>28.332388159910305</v>
      </c>
      <c r="F33" s="634">
        <f t="shared" si="5"/>
        <v>46544.2</v>
      </c>
      <c r="G33" s="677">
        <f>SUM((F33/F34)*100)</f>
        <v>24.643485314252857</v>
      </c>
      <c r="H33" s="284"/>
      <c r="R33" s="292"/>
    </row>
    <row r="34" spans="1:8" s="255" customFormat="1" ht="13.5" thickBot="1">
      <c r="A34" s="288" t="s">
        <v>10</v>
      </c>
      <c r="B34" s="596">
        <f aca="true" t="shared" si="7" ref="B34:G34">SUM(B25:B33)</f>
        <v>35459.2</v>
      </c>
      <c r="C34" s="609">
        <f t="shared" si="7"/>
        <v>100</v>
      </c>
      <c r="D34" s="596">
        <f t="shared" si="7"/>
        <v>153411</v>
      </c>
      <c r="E34" s="609">
        <f t="shared" si="7"/>
        <v>100</v>
      </c>
      <c r="F34" s="596">
        <f t="shared" si="7"/>
        <v>188870.2</v>
      </c>
      <c r="G34" s="610">
        <f t="shared" si="7"/>
        <v>99.99999999999999</v>
      </c>
      <c r="H34" s="289"/>
    </row>
    <row r="35" spans="1:15" ht="12.75">
      <c r="A35" s="290"/>
      <c r="B35" s="291"/>
      <c r="C35" s="291"/>
      <c r="D35" s="291"/>
      <c r="E35" s="291"/>
      <c r="F35" s="291"/>
      <c r="G35" s="291"/>
      <c r="H35" s="292"/>
      <c r="I35" s="292"/>
      <c r="J35" s="292"/>
      <c r="L35" s="292"/>
      <c r="M35" s="292"/>
      <c r="N35" s="292"/>
      <c r="O35" s="292"/>
    </row>
    <row r="36" spans="8:21" s="291" customFormat="1" ht="17.25" customHeight="1">
      <c r="H36" s="292"/>
      <c r="I36" s="292"/>
      <c r="U36" s="237"/>
    </row>
  </sheetData>
  <sheetProtection selectLockedCells="1"/>
  <mergeCells count="6">
    <mergeCell ref="A5:A6"/>
    <mergeCell ref="A19:K19"/>
    <mergeCell ref="H5:M5"/>
    <mergeCell ref="F23:G23"/>
    <mergeCell ref="B5:G5"/>
    <mergeCell ref="B23:C23"/>
  </mergeCells>
  <printOptions horizontalCentered="1"/>
  <pageMargins left="0" right="0" top="0.7874015748031497" bottom="0.3937007874015748" header="0.31496062992125984" footer="0.11811023622047245"/>
  <pageSetup horizontalDpi="300" verticalDpi="300" orientation="landscape" paperSize="9" r:id="rId1"/>
  <headerFooter alignWithMargins="0">
    <oddFooter>&amp;L&amp;8&amp;D&amp;R&amp;8TAB_08.XLS&amp;10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80"/>
  <sheetViews>
    <sheetView zoomScaleSheetLayoutView="50" workbookViewId="0" topLeftCell="A37">
      <selection activeCell="I70" sqref="I70"/>
    </sheetView>
  </sheetViews>
  <sheetFormatPr defaultColWidth="9.00390625" defaultRowHeight="12.75"/>
  <cols>
    <col min="1" max="1" width="12.625" style="335" customWidth="1"/>
    <col min="2" max="2" width="12.75390625" style="296" customWidth="1"/>
    <col min="3" max="6" width="12.75390625" style="482" customWidth="1"/>
    <col min="7" max="7" width="15.00390625" style="296" customWidth="1"/>
    <col min="8" max="8" width="12.00390625" style="296" customWidth="1"/>
    <col min="9" max="9" width="12.125" style="296" customWidth="1"/>
    <col min="10" max="10" width="12.00390625" style="296" customWidth="1"/>
    <col min="11" max="11" width="12.125" style="296" customWidth="1"/>
    <col min="12" max="12" width="10.625" style="296" customWidth="1"/>
    <col min="13" max="13" width="9.75390625" style="296" customWidth="1"/>
    <col min="14" max="14" width="13.125" style="296" customWidth="1"/>
    <col min="15" max="15" width="11.375" style="296" hidden="1" customWidth="1"/>
    <col min="16" max="16" width="13.00390625" style="296" customWidth="1"/>
    <col min="17" max="17" width="8.875" style="296" customWidth="1"/>
    <col min="18" max="18" width="17.00390625" style="296" customWidth="1"/>
    <col min="19" max="16384" width="8.875" style="296" customWidth="1"/>
  </cols>
  <sheetData>
    <row r="1" spans="1:3" ht="18">
      <c r="A1" s="293" t="s">
        <v>12</v>
      </c>
      <c r="B1" s="294" t="s">
        <v>13</v>
      </c>
      <c r="C1" s="481"/>
    </row>
    <row r="2" spans="1:3" ht="18">
      <c r="A2" s="293"/>
      <c r="B2" s="294"/>
      <c r="C2" s="481"/>
    </row>
    <row r="3" spans="1:3" ht="14.25" customHeight="1">
      <c r="A3" s="293"/>
      <c r="B3" s="294"/>
      <c r="C3" s="481"/>
    </row>
    <row r="4" spans="1:12" ht="16.5" thickBot="1">
      <c r="A4" s="483" t="s">
        <v>258</v>
      </c>
      <c r="B4" s="483"/>
      <c r="C4" s="483"/>
      <c r="D4" s="483"/>
      <c r="E4" s="717"/>
      <c r="F4" s="717"/>
      <c r="H4" s="299"/>
      <c r="I4" s="299"/>
      <c r="J4" s="299"/>
      <c r="K4" s="299"/>
      <c r="L4" s="299"/>
    </row>
    <row r="5" spans="1:12" ht="27.75" customHeight="1" thickBot="1">
      <c r="A5" s="718" t="s">
        <v>385</v>
      </c>
      <c r="B5" s="771"/>
      <c r="C5" s="771"/>
      <c r="D5" s="771"/>
      <c r="E5" s="771"/>
      <c r="F5" s="772"/>
      <c r="G5" s="667"/>
      <c r="H5" s="733"/>
      <c r="I5" s="722"/>
      <c r="J5" s="722"/>
      <c r="K5" s="722"/>
      <c r="L5" s="299"/>
    </row>
    <row r="6" spans="1:12" ht="12.75" customHeight="1">
      <c r="A6" s="729" t="s">
        <v>44</v>
      </c>
      <c r="B6" s="720" t="s">
        <v>384</v>
      </c>
      <c r="C6" s="727" t="s">
        <v>64</v>
      </c>
      <c r="D6" s="728"/>
      <c r="E6" s="484" t="s">
        <v>28</v>
      </c>
      <c r="F6" s="485" t="s">
        <v>10</v>
      </c>
      <c r="G6" s="667"/>
      <c r="H6" s="733"/>
      <c r="I6" s="722"/>
      <c r="J6" s="722"/>
      <c r="K6" s="722"/>
      <c r="L6" s="299"/>
    </row>
    <row r="7" spans="1:12" ht="13.5" thickBot="1">
      <c r="A7" s="719"/>
      <c r="B7" s="721"/>
      <c r="C7" s="486" t="s">
        <v>65</v>
      </c>
      <c r="D7" s="487" t="s">
        <v>69</v>
      </c>
      <c r="E7" s="488"/>
      <c r="F7" s="489"/>
      <c r="G7" s="699"/>
      <c r="H7" s="297"/>
      <c r="I7" s="573"/>
      <c r="J7" s="573"/>
      <c r="K7" s="573"/>
      <c r="L7" s="299"/>
    </row>
    <row r="8" spans="1:12" ht="12.75">
      <c r="A8" s="490" t="s">
        <v>63</v>
      </c>
      <c r="B8" s="624">
        <v>10547</v>
      </c>
      <c r="C8" s="491">
        <v>170</v>
      </c>
      <c r="D8" s="491">
        <v>710</v>
      </c>
      <c r="E8" s="625">
        <v>602</v>
      </c>
      <c r="F8" s="493">
        <f>SUM(B8+C8+D8-E8)</f>
        <v>10825</v>
      </c>
      <c r="G8" s="668"/>
      <c r="H8" s="297"/>
      <c r="I8" s="573"/>
      <c r="J8" s="573"/>
      <c r="K8" s="573"/>
      <c r="L8" s="299"/>
    </row>
    <row r="9" spans="1:12" ht="13.5" thickBot="1">
      <c r="A9" s="494" t="s">
        <v>10</v>
      </c>
      <c r="B9" s="495">
        <f>B8</f>
        <v>10547</v>
      </c>
      <c r="C9" s="496">
        <f>C8</f>
        <v>170</v>
      </c>
      <c r="D9" s="496">
        <f>D8</f>
        <v>710</v>
      </c>
      <c r="E9" s="626">
        <f>E8</f>
        <v>602</v>
      </c>
      <c r="F9" s="497">
        <f>SUM(F8)</f>
        <v>10825</v>
      </c>
      <c r="G9" s="669"/>
      <c r="H9" s="297"/>
      <c r="I9" s="573"/>
      <c r="J9" s="573"/>
      <c r="K9" s="573"/>
      <c r="L9" s="299"/>
    </row>
    <row r="10" spans="1:12" ht="12.75">
      <c r="A10" s="498" t="s">
        <v>1</v>
      </c>
      <c r="B10" s="624">
        <v>13349</v>
      </c>
      <c r="C10" s="491"/>
      <c r="D10" s="627">
        <v>1107</v>
      </c>
      <c r="E10" s="625"/>
      <c r="F10" s="499">
        <f>B10+C10+D10-E10</f>
        <v>14456</v>
      </c>
      <c r="G10" s="699"/>
      <c r="H10" s="297"/>
      <c r="I10" s="573"/>
      <c r="J10" s="573"/>
      <c r="K10" s="573"/>
      <c r="L10" s="299"/>
    </row>
    <row r="11" spans="1:12" ht="12.75">
      <c r="A11" s="500" t="s">
        <v>251</v>
      </c>
      <c r="B11" s="628">
        <v>16126</v>
      </c>
      <c r="C11" s="501">
        <v>450</v>
      </c>
      <c r="D11" s="501">
        <v>223</v>
      </c>
      <c r="E11" s="629"/>
      <c r="F11" s="503">
        <f>SUM(B11+C11+D11-E11)</f>
        <v>16799</v>
      </c>
      <c r="G11" s="668"/>
      <c r="H11" s="297"/>
      <c r="I11" s="573"/>
      <c r="J11" s="573"/>
      <c r="K11" s="573"/>
      <c r="L11" s="299"/>
    </row>
    <row r="12" spans="1:12" ht="12.75" customHeight="1" thickBot="1">
      <c r="A12" s="494" t="s">
        <v>10</v>
      </c>
      <c r="B12" s="540">
        <f>SUM(B10:B11)</f>
        <v>29475</v>
      </c>
      <c r="C12" s="541">
        <f>SUM(C10:C11)</f>
        <v>450</v>
      </c>
      <c r="D12" s="541">
        <f>SUM(D10:D11)</f>
        <v>1330</v>
      </c>
      <c r="E12" s="630">
        <f>SUM(E10:E11)</f>
        <v>0</v>
      </c>
      <c r="F12" s="506">
        <f>SUM(F10:F11)</f>
        <v>31255</v>
      </c>
      <c r="G12" s="669"/>
      <c r="H12" s="299"/>
      <c r="I12" s="573"/>
      <c r="J12" s="573"/>
      <c r="K12" s="573"/>
      <c r="L12" s="299"/>
    </row>
    <row r="13" spans="1:12" ht="12.75" customHeight="1">
      <c r="A13" s="507" t="s">
        <v>6</v>
      </c>
      <c r="B13" s="624">
        <v>5039</v>
      </c>
      <c r="C13" s="491"/>
      <c r="D13" s="491">
        <v>7</v>
      </c>
      <c r="E13" s="631"/>
      <c r="F13" s="508">
        <f>B13+C13+D13-E13</f>
        <v>5046</v>
      </c>
      <c r="H13" s="297"/>
      <c r="I13" s="573"/>
      <c r="J13" s="573"/>
      <c r="K13" s="573"/>
      <c r="L13" s="299"/>
    </row>
    <row r="14" spans="1:12" ht="12.75" customHeight="1">
      <c r="A14" s="509" t="s">
        <v>134</v>
      </c>
      <c r="B14" s="632">
        <v>1703</v>
      </c>
      <c r="C14" s="510"/>
      <c r="D14" s="510">
        <v>106</v>
      </c>
      <c r="E14" s="633"/>
      <c r="F14" s="512">
        <f>B14+C14+D14-E14</f>
        <v>1809</v>
      </c>
      <c r="G14" s="699"/>
      <c r="H14" s="297"/>
      <c r="I14" s="573"/>
      <c r="J14" s="573"/>
      <c r="K14" s="573"/>
      <c r="L14" s="299"/>
    </row>
    <row r="15" spans="1:20" ht="12.75" customHeight="1">
      <c r="A15" s="514" t="s">
        <v>133</v>
      </c>
      <c r="B15" s="515">
        <v>276</v>
      </c>
      <c r="C15" s="516"/>
      <c r="D15" s="516"/>
      <c r="E15" s="634"/>
      <c r="F15" s="512">
        <f>SUM(B15+C15+D15-E15)</f>
        <v>276</v>
      </c>
      <c r="G15" s="668"/>
      <c r="H15" s="297"/>
      <c r="I15" s="573"/>
      <c r="J15" s="573"/>
      <c r="K15" s="573"/>
      <c r="L15" s="299"/>
      <c r="O15" s="733"/>
      <c r="P15" s="733"/>
      <c r="Q15" s="733"/>
      <c r="R15" s="518"/>
      <c r="S15" s="519"/>
      <c r="T15" s="520"/>
    </row>
    <row r="16" spans="1:20" ht="12.75" customHeight="1" thickBot="1">
      <c r="A16" s="521" t="s">
        <v>10</v>
      </c>
      <c r="B16" s="522">
        <f>SUM(B13:B15)</f>
        <v>7018</v>
      </c>
      <c r="C16" s="523">
        <f>SUM(C13:C15)</f>
        <v>0</v>
      </c>
      <c r="D16" s="635">
        <f>SUM(D13:D15)</f>
        <v>113</v>
      </c>
      <c r="E16" s="523">
        <f>SUM(E13:E15)</f>
        <v>0</v>
      </c>
      <c r="F16" s="497">
        <f>SUM(F13:F15)</f>
        <v>7131</v>
      </c>
      <c r="G16" s="669"/>
      <c r="H16" s="713" t="s">
        <v>395</v>
      </c>
      <c r="I16" s="573"/>
      <c r="J16" s="573"/>
      <c r="K16" s="573"/>
      <c r="L16" s="299"/>
      <c r="O16" s="733"/>
      <c r="P16" s="733"/>
      <c r="Q16" s="733"/>
      <c r="R16" s="518"/>
      <c r="S16" s="519"/>
      <c r="T16" s="520"/>
    </row>
    <row r="17" spans="1:15" ht="12.75" customHeight="1">
      <c r="A17" s="525" t="s">
        <v>2</v>
      </c>
      <c r="B17" s="526">
        <v>0</v>
      </c>
      <c r="C17" s="472"/>
      <c r="D17" s="472"/>
      <c r="E17" s="636"/>
      <c r="F17" s="508">
        <f>(B17+C17+D17-E17)</f>
        <v>0</v>
      </c>
      <c r="G17" s="699"/>
      <c r="H17" s="299" t="s">
        <v>396</v>
      </c>
      <c r="I17" s="299"/>
      <c r="J17" s="299"/>
      <c r="K17" s="299"/>
      <c r="L17" s="299"/>
      <c r="O17" s="527"/>
    </row>
    <row r="18" spans="1:15" ht="12.75" customHeight="1">
      <c r="A18" s="500" t="s">
        <v>252</v>
      </c>
      <c r="B18" s="528">
        <v>17135</v>
      </c>
      <c r="C18" s="474">
        <v>541</v>
      </c>
      <c r="D18" s="474">
        <v>289</v>
      </c>
      <c r="E18" s="637">
        <v>68</v>
      </c>
      <c r="F18" s="529">
        <f>(B18+C18+D18-E18)</f>
        <v>17897</v>
      </c>
      <c r="G18" s="668"/>
      <c r="M18" s="667"/>
      <c r="N18" s="667"/>
      <c r="O18" s="527"/>
    </row>
    <row r="19" spans="1:15" ht="13.5" thickBot="1">
      <c r="A19" s="494" t="s">
        <v>10</v>
      </c>
      <c r="B19" s="495">
        <f>SUM(B17:B18)</f>
        <v>17135</v>
      </c>
      <c r="C19" s="496">
        <f>SUM(C17:C18)</f>
        <v>541</v>
      </c>
      <c r="D19" s="496">
        <f>SUM(D17:D18)</f>
        <v>289</v>
      </c>
      <c r="E19" s="626">
        <f>SUM(E17:E18)</f>
        <v>68</v>
      </c>
      <c r="F19" s="530">
        <f>SUM(F17:F18)</f>
        <v>17897</v>
      </c>
      <c r="G19" s="669"/>
      <c r="M19" s="667"/>
      <c r="N19" s="667"/>
      <c r="O19" s="527"/>
    </row>
    <row r="20" spans="1:15" ht="12.75">
      <c r="A20" s="531" t="s">
        <v>21</v>
      </c>
      <c r="B20" s="532">
        <v>168</v>
      </c>
      <c r="C20" s="533"/>
      <c r="D20" s="533">
        <v>186</v>
      </c>
      <c r="E20" s="638"/>
      <c r="F20" s="534">
        <f>SUM(B20+C20+D20-E20)</f>
        <v>354</v>
      </c>
      <c r="G20" s="699"/>
      <c r="H20" s="773" t="s">
        <v>128</v>
      </c>
      <c r="I20" s="773"/>
      <c r="J20" s="773"/>
      <c r="K20" s="773"/>
      <c r="M20" s="667"/>
      <c r="N20" s="667"/>
      <c r="O20" s="527"/>
    </row>
    <row r="21" spans="1:15" ht="12.75">
      <c r="A21" s="535" t="s">
        <v>253</v>
      </c>
      <c r="B21" s="536">
        <v>27686</v>
      </c>
      <c r="C21" s="473">
        <v>286</v>
      </c>
      <c r="D21" s="473">
        <v>292</v>
      </c>
      <c r="E21" s="639">
        <v>16</v>
      </c>
      <c r="F21" s="529">
        <f>SUM(B21+C21+D21-E21)</f>
        <v>28248</v>
      </c>
      <c r="G21" s="668"/>
      <c r="H21" s="733" t="s">
        <v>377</v>
      </c>
      <c r="I21" s="733"/>
      <c r="J21" s="733"/>
      <c r="K21" s="733"/>
      <c r="M21" s="667"/>
      <c r="N21" s="667"/>
      <c r="O21" s="527"/>
    </row>
    <row r="22" spans="1:15" ht="24">
      <c r="A22" s="537" t="s">
        <v>375</v>
      </c>
      <c r="B22" s="536">
        <v>61183</v>
      </c>
      <c r="C22" s="473"/>
      <c r="D22" s="473"/>
      <c r="E22" s="639"/>
      <c r="F22" s="529">
        <f>SUM(B22+C22+D22-E22)</f>
        <v>61183</v>
      </c>
      <c r="G22" s="668"/>
      <c r="M22" s="667"/>
      <c r="N22" s="667"/>
      <c r="O22" s="527"/>
    </row>
    <row r="23" spans="1:15" ht="13.5" thickBot="1">
      <c r="A23" s="538" t="s">
        <v>10</v>
      </c>
      <c r="B23" s="522">
        <f>SUM(B20:B22)</f>
        <v>89037</v>
      </c>
      <c r="C23" s="523">
        <f>SUM(C20:C21)</f>
        <v>286</v>
      </c>
      <c r="D23" s="635">
        <f>SUM(D20:D21)</f>
        <v>478</v>
      </c>
      <c r="E23" s="524">
        <f>SUM(E20:E21)</f>
        <v>16</v>
      </c>
      <c r="F23" s="497">
        <f>SUM(F20:F22)</f>
        <v>89785</v>
      </c>
      <c r="G23" s="669"/>
      <c r="H23" s="773" t="s">
        <v>129</v>
      </c>
      <c r="I23" s="773"/>
      <c r="J23" s="773"/>
      <c r="K23" s="773"/>
      <c r="L23" s="773"/>
      <c r="O23" s="527"/>
    </row>
    <row r="24" spans="1:15" ht="12.75" customHeight="1">
      <c r="A24" s="525" t="s">
        <v>3</v>
      </c>
      <c r="B24" s="526">
        <v>223</v>
      </c>
      <c r="C24" s="472"/>
      <c r="D24" s="472">
        <v>444</v>
      </c>
      <c r="E24" s="636"/>
      <c r="F24" s="512">
        <f>SUM(B24+C24+D24-E24)</f>
        <v>667</v>
      </c>
      <c r="G24" s="699"/>
      <c r="H24" s="723" t="s">
        <v>366</v>
      </c>
      <c r="I24" s="723"/>
      <c r="J24" s="723"/>
      <c r="K24" s="723"/>
      <c r="L24" s="723"/>
      <c r="N24" s="513"/>
      <c r="O24" s="335"/>
    </row>
    <row r="25" spans="1:20" ht="12.75" customHeight="1">
      <c r="A25" s="500" t="s">
        <v>254</v>
      </c>
      <c r="B25" s="528">
        <v>14940</v>
      </c>
      <c r="C25" s="474">
        <v>472</v>
      </c>
      <c r="D25" s="474">
        <v>569</v>
      </c>
      <c r="E25" s="637"/>
      <c r="F25" s="529">
        <f>SUM(B25+C25+D25-E25)</f>
        <v>15981</v>
      </c>
      <c r="G25" s="668"/>
      <c r="N25" s="513"/>
      <c r="O25" s="335"/>
      <c r="Q25" s="482"/>
      <c r="R25" s="482"/>
      <c r="S25" s="482"/>
      <c r="T25" s="482"/>
    </row>
    <row r="26" spans="1:14" ht="13.5" customHeight="1" thickBot="1">
      <c r="A26" s="539" t="s">
        <v>10</v>
      </c>
      <c r="B26" s="540">
        <f>SUM(B24:B25)</f>
        <v>15163</v>
      </c>
      <c r="C26" s="541">
        <f>SUM(C24:C25)</f>
        <v>472</v>
      </c>
      <c r="D26" s="541">
        <f>SUM(D24:D25)</f>
        <v>1013</v>
      </c>
      <c r="E26" s="640">
        <f>SUM(E24:E25)</f>
        <v>0</v>
      </c>
      <c r="F26" s="506">
        <f>SUM(F24:F25)</f>
        <v>16648</v>
      </c>
      <c r="G26" s="669"/>
      <c r="N26" s="513"/>
    </row>
    <row r="27" spans="1:12" ht="12.75" customHeight="1">
      <c r="A27" s="507" t="s">
        <v>7</v>
      </c>
      <c r="B27" s="624">
        <v>3299</v>
      </c>
      <c r="C27" s="542"/>
      <c r="D27" s="542"/>
      <c r="E27" s="641"/>
      <c r="F27" s="493">
        <f>B27+C27+D27-E27</f>
        <v>3299</v>
      </c>
      <c r="G27" s="699"/>
      <c r="H27" s="725"/>
      <c r="I27" s="725"/>
      <c r="J27" s="725"/>
      <c r="K27" s="725"/>
      <c r="L27" s="725"/>
    </row>
    <row r="28" spans="1:14" ht="12.75" customHeight="1">
      <c r="A28" s="500" t="s">
        <v>36</v>
      </c>
      <c r="B28" s="628">
        <v>2420</v>
      </c>
      <c r="C28" s="501">
        <v>78</v>
      </c>
      <c r="D28" s="501">
        <v>43</v>
      </c>
      <c r="E28" s="642"/>
      <c r="F28" s="503">
        <f>(B28+C28+D28-E28)</f>
        <v>2541</v>
      </c>
      <c r="G28" s="668"/>
      <c r="H28" s="725"/>
      <c r="I28" s="725"/>
      <c r="J28" s="725"/>
      <c r="K28" s="725"/>
      <c r="L28" s="725"/>
      <c r="N28" s="513"/>
    </row>
    <row r="29" spans="1:14" ht="13.5" customHeight="1" thickBot="1">
      <c r="A29" s="539" t="s">
        <v>10</v>
      </c>
      <c r="B29" s="540">
        <f>SUM(B27:B28)</f>
        <v>5719</v>
      </c>
      <c r="C29" s="541">
        <f>SUM(C27:C28)</f>
        <v>78</v>
      </c>
      <c r="D29" s="541">
        <f>SUM(D27:D28)</f>
        <v>43</v>
      </c>
      <c r="E29" s="640">
        <f>SUM(E27:E28)</f>
        <v>0</v>
      </c>
      <c r="F29" s="543">
        <f>SUM(F27:F28)</f>
        <v>5840</v>
      </c>
      <c r="G29" s="669"/>
      <c r="N29" s="513"/>
    </row>
    <row r="30" spans="1:12" ht="12.75">
      <c r="A30" s="507" t="s">
        <v>4</v>
      </c>
      <c r="B30" s="624">
        <v>7564</v>
      </c>
      <c r="C30" s="491"/>
      <c r="D30" s="501">
        <v>612</v>
      </c>
      <c r="E30" s="643">
        <v>8</v>
      </c>
      <c r="F30" s="493">
        <f>(B30+C30+D30-E30)</f>
        <v>8168</v>
      </c>
      <c r="G30" s="699"/>
      <c r="I30" s="724"/>
      <c r="J30" s="724"/>
      <c r="L30" s="513"/>
    </row>
    <row r="31" spans="1:10" ht="12.75">
      <c r="A31" s="500" t="s">
        <v>255</v>
      </c>
      <c r="B31" s="628">
        <v>10217</v>
      </c>
      <c r="C31" s="501">
        <v>446</v>
      </c>
      <c r="D31" s="516">
        <v>1385</v>
      </c>
      <c r="E31" s="644">
        <v>623</v>
      </c>
      <c r="F31" s="503">
        <f>(B31+C31+D31-E31)</f>
        <v>11425</v>
      </c>
      <c r="G31" s="668"/>
      <c r="J31" s="527"/>
    </row>
    <row r="32" spans="1:7" ht="24" customHeight="1">
      <c r="A32" s="537" t="s">
        <v>374</v>
      </c>
      <c r="B32" s="536">
        <v>51982</v>
      </c>
      <c r="C32" s="473"/>
      <c r="D32" s="473"/>
      <c r="E32" s="639"/>
      <c r="F32" s="503">
        <f>(B32+C32+D32-E32)</f>
        <v>51982</v>
      </c>
      <c r="G32" s="668"/>
    </row>
    <row r="33" spans="1:7" ht="13.5" customHeight="1" thickBot="1">
      <c r="A33" s="539" t="s">
        <v>10</v>
      </c>
      <c r="B33" s="540">
        <f>SUM(B30:B32)</f>
        <v>69763</v>
      </c>
      <c r="C33" s="541">
        <f>SUM(C30:C31)</f>
        <v>446</v>
      </c>
      <c r="D33" s="541">
        <f>SUM(D30:D31)</f>
        <v>1997</v>
      </c>
      <c r="E33" s="645">
        <f>SUM(E30:E31)</f>
        <v>631</v>
      </c>
      <c r="F33" s="543">
        <f>SUM(F30:F31)</f>
        <v>19593</v>
      </c>
      <c r="G33" s="669"/>
    </row>
    <row r="34" spans="1:21" ht="12.75">
      <c r="A34" s="507" t="s">
        <v>5</v>
      </c>
      <c r="B34" s="646">
        <v>261194</v>
      </c>
      <c r="C34" s="544">
        <v>3685</v>
      </c>
      <c r="D34" s="544">
        <v>3298</v>
      </c>
      <c r="E34" s="647">
        <v>4982</v>
      </c>
      <c r="F34" s="493">
        <f>(B34+C34+D34-E34)</f>
        <v>263195</v>
      </c>
      <c r="G34" s="668"/>
      <c r="H34" s="699"/>
      <c r="T34" s="527"/>
      <c r="U34" s="299"/>
    </row>
    <row r="35" spans="1:14" ht="12.75" customHeight="1" thickBot="1">
      <c r="A35" s="539" t="s">
        <v>10</v>
      </c>
      <c r="B35" s="504">
        <f>SUM(B34:B34)</f>
        <v>261194</v>
      </c>
      <c r="C35" s="505">
        <f>SUM(C34:C34)</f>
        <v>3685</v>
      </c>
      <c r="D35" s="505">
        <f>SUM(D34:D34)</f>
        <v>3298</v>
      </c>
      <c r="E35" s="648">
        <f>SUM(E34:E34)</f>
        <v>4982</v>
      </c>
      <c r="F35" s="506">
        <f>F34</f>
        <v>263195</v>
      </c>
      <c r="G35" s="669"/>
      <c r="N35" s="513"/>
    </row>
    <row r="36" spans="1:14" ht="30.75" thickBot="1">
      <c r="A36" s="545" t="s">
        <v>61</v>
      </c>
      <c r="B36" s="546">
        <f>B10+B13+B14+B15+B17+B20+B22+B24+B27+B30+B32</f>
        <v>144786</v>
      </c>
      <c r="C36" s="549">
        <f>C10+C13+C14+C15+C17+C20+C22+C24+C27+C30+C32</f>
        <v>0</v>
      </c>
      <c r="D36" s="549">
        <f>D10+D13+D14+D15+D17+D20+D22+D24+D27+D30+D32</f>
        <v>2462</v>
      </c>
      <c r="E36" s="649">
        <f>E10+E13+E14+E15+E17+E20+E22+E24+E27+E30+E32</f>
        <v>8</v>
      </c>
      <c r="F36" s="547">
        <f>B36+C36+D36-E36</f>
        <v>147240</v>
      </c>
      <c r="G36" s="669"/>
      <c r="N36" s="513"/>
    </row>
    <row r="37" spans="1:7" ht="30.75" thickBot="1">
      <c r="A37" s="548" t="s">
        <v>259</v>
      </c>
      <c r="B37" s="651">
        <f>B8+B11+B18+B21+B25+B28+B31+B35</f>
        <v>360265</v>
      </c>
      <c r="C37" s="549">
        <f>C8+C11+C18+C21+C25+C28+C31+C35</f>
        <v>6128</v>
      </c>
      <c r="D37" s="549">
        <f>D8+D11+D18+D21+D25+D28+D31+D35</f>
        <v>6809</v>
      </c>
      <c r="E37" s="652">
        <f>E8+E11+E18+E21+E25+E28+E31+E35</f>
        <v>6291</v>
      </c>
      <c r="F37" s="550">
        <f>B37+C37+D37-E37</f>
        <v>366911</v>
      </c>
      <c r="G37" s="666"/>
    </row>
    <row r="38" spans="1:7" ht="28.5" customHeight="1" thickBot="1">
      <c r="A38" s="551" t="s">
        <v>14</v>
      </c>
      <c r="B38" s="552">
        <f>B9+B12+B16+B19+B23+B26+B29+B33+B35</f>
        <v>505051</v>
      </c>
      <c r="C38" s="553">
        <f>C36+C37</f>
        <v>6128</v>
      </c>
      <c r="D38" s="553">
        <f>D36+D37</f>
        <v>9271</v>
      </c>
      <c r="E38" s="650">
        <f>E36+E37</f>
        <v>6299</v>
      </c>
      <c r="F38" s="554">
        <f>B38+C38+D38-E38</f>
        <v>514151</v>
      </c>
      <c r="G38" s="716">
        <f>C38+D38</f>
        <v>15399</v>
      </c>
    </row>
    <row r="39" ht="15.75">
      <c r="G39" s="483"/>
    </row>
    <row r="40" spans="1:12" ht="16.5" thickBot="1">
      <c r="A40" s="555" t="s">
        <v>265</v>
      </c>
      <c r="B40" s="335"/>
      <c r="C40" s="556"/>
      <c r="D40" s="556"/>
      <c r="E40" s="556"/>
      <c r="F40" s="556"/>
      <c r="G40" s="335"/>
      <c r="L40" s="557"/>
    </row>
    <row r="41" spans="1:9" ht="17.25" customHeight="1" thickBot="1">
      <c r="A41" s="734" t="s">
        <v>66</v>
      </c>
      <c r="B41" s="743" t="s">
        <v>386</v>
      </c>
      <c r="C41" s="744"/>
      <c r="D41" s="744"/>
      <c r="E41" s="735"/>
      <c r="F41" s="743" t="s">
        <v>260</v>
      </c>
      <c r="G41" s="744"/>
      <c r="H41" s="744"/>
      <c r="I41" s="735"/>
    </row>
    <row r="42" spans="1:9" ht="39" customHeight="1" thickBot="1">
      <c r="A42" s="726"/>
      <c r="B42" s="558" t="s">
        <v>125</v>
      </c>
      <c r="C42" s="559" t="s">
        <v>126</v>
      </c>
      <c r="D42" s="559" t="s">
        <v>103</v>
      </c>
      <c r="E42" s="560" t="s">
        <v>104</v>
      </c>
      <c r="F42" s="561" t="s">
        <v>29</v>
      </c>
      <c r="G42" s="558" t="s">
        <v>30</v>
      </c>
      <c r="H42" s="560" t="s">
        <v>32</v>
      </c>
      <c r="I42" s="562" t="s">
        <v>31</v>
      </c>
    </row>
    <row r="43" spans="1:9" ht="12.75">
      <c r="A43" s="302" t="s">
        <v>63</v>
      </c>
      <c r="B43" s="426"/>
      <c r="C43" s="517">
        <v>16</v>
      </c>
      <c r="D43" s="517"/>
      <c r="E43" s="563">
        <f>SUM(B43:D43)</f>
        <v>16</v>
      </c>
      <c r="F43" s="564"/>
      <c r="G43" s="440"/>
      <c r="H43" s="565">
        <f aca="true" t="shared" si="0" ref="H43:H51">SUM(F43+G43)</f>
        <v>0</v>
      </c>
      <c r="I43" s="566"/>
    </row>
    <row r="44" spans="1:12" ht="12.75">
      <c r="A44" s="302" t="s">
        <v>1</v>
      </c>
      <c r="B44" s="426">
        <v>36</v>
      </c>
      <c r="C44" s="517">
        <v>44</v>
      </c>
      <c r="D44" s="517">
        <v>33</v>
      </c>
      <c r="E44" s="563">
        <f>SUM(B44:D44)</f>
        <v>113</v>
      </c>
      <c r="F44" s="564">
        <v>44</v>
      </c>
      <c r="G44" s="440">
        <v>69</v>
      </c>
      <c r="H44" s="563">
        <f t="shared" si="0"/>
        <v>113</v>
      </c>
      <c r="I44" s="567">
        <v>2601</v>
      </c>
      <c r="J44" s="527"/>
      <c r="L44" s="557"/>
    </row>
    <row r="45" spans="1:9" ht="12.75">
      <c r="A45" s="302" t="s">
        <v>45</v>
      </c>
      <c r="B45" s="426">
        <v>85</v>
      </c>
      <c r="C45" s="517">
        <v>66</v>
      </c>
      <c r="D45" s="517">
        <v>52</v>
      </c>
      <c r="E45" s="563">
        <f aca="true" t="shared" si="1" ref="E45:E51">SUM(B45:D45)</f>
        <v>203</v>
      </c>
      <c r="F45" s="564">
        <v>81</v>
      </c>
      <c r="G45" s="440">
        <v>66</v>
      </c>
      <c r="H45" s="563">
        <f t="shared" si="0"/>
        <v>147</v>
      </c>
      <c r="I45" s="568"/>
    </row>
    <row r="46" spans="1:9" ht="12.75">
      <c r="A46" s="302" t="s">
        <v>2</v>
      </c>
      <c r="B46" s="426">
        <v>54</v>
      </c>
      <c r="C46" s="517">
        <v>46</v>
      </c>
      <c r="D46" s="517">
        <v>28</v>
      </c>
      <c r="E46" s="563">
        <f t="shared" si="1"/>
        <v>128</v>
      </c>
      <c r="F46" s="564">
        <v>112</v>
      </c>
      <c r="G46" s="440">
        <v>126</v>
      </c>
      <c r="H46" s="563">
        <f t="shared" si="0"/>
        <v>238</v>
      </c>
      <c r="I46" s="568">
        <v>1726</v>
      </c>
    </row>
    <row r="47" spans="1:9" ht="12.75">
      <c r="A47" s="302" t="s">
        <v>21</v>
      </c>
      <c r="B47" s="426">
        <v>59</v>
      </c>
      <c r="C47" s="517">
        <v>150</v>
      </c>
      <c r="D47" s="517">
        <v>35</v>
      </c>
      <c r="E47" s="563">
        <f t="shared" si="1"/>
        <v>244</v>
      </c>
      <c r="F47" s="564">
        <v>280</v>
      </c>
      <c r="G47" s="440">
        <v>1366</v>
      </c>
      <c r="H47" s="563">
        <f t="shared" si="0"/>
        <v>1646</v>
      </c>
      <c r="I47" s="568">
        <v>45329</v>
      </c>
    </row>
    <row r="48" spans="1:9" ht="12.75">
      <c r="A48" s="302" t="s">
        <v>3</v>
      </c>
      <c r="B48" s="426">
        <v>61</v>
      </c>
      <c r="C48" s="517">
        <v>7</v>
      </c>
      <c r="D48" s="517">
        <v>37</v>
      </c>
      <c r="E48" s="563">
        <f t="shared" si="1"/>
        <v>105</v>
      </c>
      <c r="F48" s="564">
        <v>55</v>
      </c>
      <c r="G48" s="440">
        <v>29</v>
      </c>
      <c r="H48" s="563">
        <f t="shared" si="0"/>
        <v>84</v>
      </c>
      <c r="I48" s="568">
        <v>3178</v>
      </c>
    </row>
    <row r="49" spans="1:9" ht="12.75">
      <c r="A49" s="302" t="s">
        <v>46</v>
      </c>
      <c r="B49" s="426">
        <v>123</v>
      </c>
      <c r="C49" s="517">
        <v>55</v>
      </c>
      <c r="D49" s="517">
        <v>8</v>
      </c>
      <c r="E49" s="563">
        <f t="shared" si="1"/>
        <v>186</v>
      </c>
      <c r="F49" s="564">
        <v>26</v>
      </c>
      <c r="G49" s="440">
        <v>55</v>
      </c>
      <c r="H49" s="563">
        <v>81</v>
      </c>
      <c r="I49" s="568">
        <v>4844</v>
      </c>
    </row>
    <row r="50" spans="1:9" ht="12.75">
      <c r="A50" s="302" t="s">
        <v>4</v>
      </c>
      <c r="B50" s="426">
        <v>53</v>
      </c>
      <c r="C50" s="517">
        <v>49</v>
      </c>
      <c r="D50" s="517">
        <v>102</v>
      </c>
      <c r="E50" s="563">
        <f t="shared" si="1"/>
        <v>204</v>
      </c>
      <c r="F50" s="564">
        <v>484</v>
      </c>
      <c r="G50" s="440">
        <v>1147</v>
      </c>
      <c r="H50" s="563">
        <v>1631</v>
      </c>
      <c r="I50" s="568">
        <v>76174</v>
      </c>
    </row>
    <row r="51" spans="1:12" ht="13.5" thickBot="1">
      <c r="A51" s="569" t="s">
        <v>5</v>
      </c>
      <c r="B51" s="570">
        <v>24</v>
      </c>
      <c r="C51" s="571">
        <v>4</v>
      </c>
      <c r="D51" s="502"/>
      <c r="E51" s="563">
        <f t="shared" si="1"/>
        <v>28</v>
      </c>
      <c r="F51" s="572">
        <v>1016</v>
      </c>
      <c r="G51" s="573">
        <v>1485</v>
      </c>
      <c r="H51" s="574">
        <f t="shared" si="0"/>
        <v>2501</v>
      </c>
      <c r="I51" s="575">
        <v>51244</v>
      </c>
      <c r="L51" s="557"/>
    </row>
    <row r="52" spans="1:9" ht="13.5" thickBot="1">
      <c r="A52" s="576"/>
      <c r="B52" s="477">
        <f>SUM(B43:B51)</f>
        <v>495</v>
      </c>
      <c r="C52" s="435">
        <f>SUM(C43:C51)</f>
        <v>437</v>
      </c>
      <c r="D52" s="435">
        <f>SUM(D43:D51)</f>
        <v>295</v>
      </c>
      <c r="E52" s="433">
        <f>SUM(B52:D52)</f>
        <v>1227</v>
      </c>
      <c r="F52" s="477">
        <f>SUM(F43:F51)</f>
        <v>2098</v>
      </c>
      <c r="G52" s="435">
        <f>SUM(G43:G51)</f>
        <v>4343</v>
      </c>
      <c r="H52" s="433">
        <f>SUM(H43:H51)</f>
        <v>6441</v>
      </c>
      <c r="I52" s="577">
        <f>SUM(I43:I51)</f>
        <v>185096</v>
      </c>
    </row>
    <row r="53" spans="1:7" ht="12.75">
      <c r="A53" s="578"/>
      <c r="B53" s="299"/>
      <c r="C53" s="520"/>
      <c r="D53" s="520"/>
      <c r="E53" s="520"/>
      <c r="F53" s="520"/>
      <c r="G53" s="299"/>
    </row>
    <row r="54" spans="1:7" ht="12.75">
      <c r="A54" s="296" t="s">
        <v>127</v>
      </c>
      <c r="F54" s="520"/>
      <c r="G54" s="299"/>
    </row>
    <row r="55" spans="1:12" ht="21" customHeight="1">
      <c r="A55" s="296" t="s">
        <v>96</v>
      </c>
      <c r="F55" s="520"/>
      <c r="G55" s="299"/>
      <c r="L55" s="557"/>
    </row>
    <row r="56" spans="1:7" ht="12.75">
      <c r="A56" s="299"/>
      <c r="F56" s="520"/>
      <c r="G56" s="299"/>
    </row>
    <row r="57" spans="1:7" ht="12.75">
      <c r="A57" s="299"/>
      <c r="F57" s="520"/>
      <c r="G57" s="299"/>
    </row>
    <row r="58" spans="1:13" ht="16.5" thickBot="1">
      <c r="A58" s="579" t="s">
        <v>266</v>
      </c>
      <c r="F58" s="520"/>
      <c r="G58" s="299"/>
      <c r="M58" s="557"/>
    </row>
    <row r="59" spans="1:11" ht="15" customHeight="1" thickBot="1">
      <c r="A59" s="745" t="s">
        <v>38</v>
      </c>
      <c r="B59" s="736" t="s">
        <v>206</v>
      </c>
      <c r="C59" s="737"/>
      <c r="D59" s="737"/>
      <c r="E59" s="737"/>
      <c r="F59" s="736" t="s">
        <v>102</v>
      </c>
      <c r="G59" s="737"/>
      <c r="H59" s="737"/>
      <c r="I59" s="738"/>
      <c r="J59" s="580"/>
      <c r="K59" s="580"/>
    </row>
    <row r="60" spans="1:9" ht="24.75" customHeight="1">
      <c r="A60" s="746"/>
      <c r="B60" s="730" t="s">
        <v>387</v>
      </c>
      <c r="C60" s="731"/>
      <c r="D60" s="730" t="s">
        <v>10</v>
      </c>
      <c r="E60" s="732"/>
      <c r="F60" s="748" t="s">
        <v>97</v>
      </c>
      <c r="G60" s="739" t="s">
        <v>207</v>
      </c>
      <c r="H60" s="730" t="s">
        <v>98</v>
      </c>
      <c r="I60" s="732"/>
    </row>
    <row r="61" spans="1:9" ht="21" customHeight="1" thickBot="1">
      <c r="A61" s="747"/>
      <c r="B61" s="581" t="s">
        <v>110</v>
      </c>
      <c r="C61" s="582" t="s">
        <v>111</v>
      </c>
      <c r="D61" s="581" t="s">
        <v>110</v>
      </c>
      <c r="E61" s="582" t="s">
        <v>111</v>
      </c>
      <c r="F61" s="742"/>
      <c r="G61" s="740"/>
      <c r="H61" s="479" t="s">
        <v>388</v>
      </c>
      <c r="I61" s="480" t="s">
        <v>10</v>
      </c>
    </row>
    <row r="62" spans="1:9" ht="12.75">
      <c r="A62" s="302" t="s">
        <v>63</v>
      </c>
      <c r="B62" s="583">
        <v>620</v>
      </c>
      <c r="C62" s="492">
        <v>401</v>
      </c>
      <c r="D62" s="584">
        <v>5643</v>
      </c>
      <c r="E62" s="585">
        <v>2729</v>
      </c>
      <c r="F62" s="583"/>
      <c r="G62" s="511"/>
      <c r="H62" s="584"/>
      <c r="I62" s="586"/>
    </row>
    <row r="63" spans="1:9" ht="12.75" customHeight="1">
      <c r="A63" s="301" t="s">
        <v>251</v>
      </c>
      <c r="B63" s="587">
        <v>5</v>
      </c>
      <c r="C63" s="517">
        <v>5</v>
      </c>
      <c r="D63" s="584">
        <v>110</v>
      </c>
      <c r="E63" s="588">
        <v>108</v>
      </c>
      <c r="F63" s="587"/>
      <c r="G63" s="517"/>
      <c r="H63" s="564"/>
      <c r="I63" s="589"/>
    </row>
    <row r="64" spans="1:9" ht="12.75">
      <c r="A64" s="302" t="s">
        <v>252</v>
      </c>
      <c r="B64" s="587">
        <v>61</v>
      </c>
      <c r="C64" s="517">
        <v>48</v>
      </c>
      <c r="D64" s="564">
        <v>837</v>
      </c>
      <c r="E64" s="588">
        <v>510</v>
      </c>
      <c r="F64" s="587"/>
      <c r="G64" s="517"/>
      <c r="H64" s="564"/>
      <c r="I64" s="589"/>
    </row>
    <row r="65" spans="1:9" ht="12.75">
      <c r="A65" s="302" t="s">
        <v>253</v>
      </c>
      <c r="B65" s="587">
        <v>16</v>
      </c>
      <c r="C65" s="517">
        <v>16</v>
      </c>
      <c r="D65" s="564">
        <v>162</v>
      </c>
      <c r="E65" s="588">
        <v>125</v>
      </c>
      <c r="F65" s="587">
        <v>1</v>
      </c>
      <c r="G65" s="517">
        <v>5</v>
      </c>
      <c r="H65" s="564">
        <v>1</v>
      </c>
      <c r="I65" s="589">
        <v>6</v>
      </c>
    </row>
    <row r="66" spans="1:9" ht="12.75">
      <c r="A66" s="302" t="s">
        <v>254</v>
      </c>
      <c r="B66" s="587">
        <v>23</v>
      </c>
      <c r="C66" s="517">
        <v>17</v>
      </c>
      <c r="D66" s="564">
        <v>98</v>
      </c>
      <c r="E66" s="588">
        <v>85</v>
      </c>
      <c r="F66" s="587"/>
      <c r="G66" s="517">
        <v>2</v>
      </c>
      <c r="H66" s="564"/>
      <c r="I66" s="589"/>
    </row>
    <row r="67" spans="1:9" ht="12.75">
      <c r="A67" s="302" t="s">
        <v>36</v>
      </c>
      <c r="B67" s="587"/>
      <c r="C67" s="517"/>
      <c r="D67" s="564"/>
      <c r="E67" s="588"/>
      <c r="F67" s="587"/>
      <c r="G67" s="517"/>
      <c r="H67" s="564"/>
      <c r="I67" s="589"/>
    </row>
    <row r="68" spans="1:9" ht="12.75">
      <c r="A68" s="302" t="s">
        <v>255</v>
      </c>
      <c r="B68" s="587">
        <v>32</v>
      </c>
      <c r="C68" s="517">
        <v>28</v>
      </c>
      <c r="D68" s="564">
        <v>216</v>
      </c>
      <c r="E68" s="588">
        <v>206</v>
      </c>
      <c r="F68" s="587"/>
      <c r="G68" s="517"/>
      <c r="H68" s="564"/>
      <c r="I68" s="589"/>
    </row>
    <row r="69" spans="1:18" ht="13.5" thickBot="1">
      <c r="A69" s="569" t="s">
        <v>5</v>
      </c>
      <c r="B69" s="590">
        <v>352</v>
      </c>
      <c r="C69" s="502">
        <v>126</v>
      </c>
      <c r="D69" s="572"/>
      <c r="E69" s="591"/>
      <c r="F69" s="587">
        <v>3</v>
      </c>
      <c r="G69" s="592">
        <v>75</v>
      </c>
      <c r="H69" s="593">
        <v>79</v>
      </c>
      <c r="I69" s="594">
        <v>314</v>
      </c>
      <c r="K69" s="741"/>
      <c r="L69" s="741"/>
      <c r="M69" s="741"/>
      <c r="N69" s="741"/>
      <c r="O69" s="741"/>
      <c r="P69" s="741"/>
      <c r="Q69" s="741"/>
      <c r="R69" s="741"/>
    </row>
    <row r="70" spans="1:9" s="312" customFormat="1" ht="13.5" thickBot="1">
      <c r="A70" s="595" t="s">
        <v>14</v>
      </c>
      <c r="B70" s="477">
        <f>SUM(B62:B69)</f>
        <v>1109</v>
      </c>
      <c r="C70" s="435">
        <f>SUM(C62:C69)</f>
        <v>641</v>
      </c>
      <c r="D70" s="477">
        <f aca="true" t="shared" si="2" ref="D70:I70">SUM(D62:D69)</f>
        <v>7066</v>
      </c>
      <c r="E70" s="433">
        <f t="shared" si="2"/>
        <v>3763</v>
      </c>
      <c r="F70" s="477">
        <f t="shared" si="2"/>
        <v>4</v>
      </c>
      <c r="G70" s="433">
        <f t="shared" si="2"/>
        <v>82</v>
      </c>
      <c r="H70" s="596">
        <f t="shared" si="2"/>
        <v>80</v>
      </c>
      <c r="I70" s="433">
        <f t="shared" si="2"/>
        <v>320</v>
      </c>
    </row>
    <row r="71" spans="1:7" ht="12.75">
      <c r="A71" s="299"/>
      <c r="F71" s="520"/>
      <c r="G71" s="299"/>
    </row>
    <row r="72" ht="12.75">
      <c r="A72" s="296" t="s">
        <v>204</v>
      </c>
    </row>
    <row r="73" spans="1:9" ht="19.5" customHeight="1">
      <c r="A73" s="770" t="s">
        <v>273</v>
      </c>
      <c r="B73" s="770"/>
      <c r="C73" s="770"/>
      <c r="D73" s="770"/>
      <c r="E73" s="770"/>
      <c r="F73" s="770"/>
      <c r="G73" s="770"/>
      <c r="H73" s="770"/>
      <c r="I73" s="770"/>
    </row>
    <row r="74" ht="12.75">
      <c r="A74" s="335" t="s">
        <v>272</v>
      </c>
    </row>
    <row r="77" ht="12.75">
      <c r="A77" s="296"/>
    </row>
    <row r="78" ht="12.75">
      <c r="A78" s="296"/>
    </row>
    <row r="79" spans="1:7" ht="12.75">
      <c r="A79" s="578"/>
      <c r="B79" s="299"/>
      <c r="C79" s="520"/>
      <c r="D79" s="520"/>
      <c r="E79" s="520"/>
      <c r="F79" s="520"/>
      <c r="G79" s="299"/>
    </row>
    <row r="80" spans="1:7" ht="12.75">
      <c r="A80" s="578"/>
      <c r="B80" s="299"/>
      <c r="C80" s="520"/>
      <c r="D80" s="520"/>
      <c r="E80" s="520"/>
      <c r="F80" s="520"/>
      <c r="G80" s="299"/>
    </row>
  </sheetData>
  <sheetProtection selectLockedCells="1"/>
  <mergeCells count="30">
    <mergeCell ref="H24:L24"/>
    <mergeCell ref="I30:J30"/>
    <mergeCell ref="H27:L28"/>
    <mergeCell ref="E4:F4"/>
    <mergeCell ref="A5:F5"/>
    <mergeCell ref="H20:K20"/>
    <mergeCell ref="H23:L23"/>
    <mergeCell ref="H21:K21"/>
    <mergeCell ref="O16:Q16"/>
    <mergeCell ref="A41:A42"/>
    <mergeCell ref="C6:D6"/>
    <mergeCell ref="A6:A7"/>
    <mergeCell ref="B6:B7"/>
    <mergeCell ref="O15:Q15"/>
    <mergeCell ref="I5:I6"/>
    <mergeCell ref="J5:J6"/>
    <mergeCell ref="K5:K6"/>
    <mergeCell ref="H5:H6"/>
    <mergeCell ref="K69:R69"/>
    <mergeCell ref="B60:C60"/>
    <mergeCell ref="D60:E60"/>
    <mergeCell ref="H60:I60"/>
    <mergeCell ref="A73:I73"/>
    <mergeCell ref="A59:A61"/>
    <mergeCell ref="F60:F61"/>
    <mergeCell ref="F41:I41"/>
    <mergeCell ref="B41:E41"/>
    <mergeCell ref="B59:E59"/>
    <mergeCell ref="F59:I59"/>
    <mergeCell ref="G60:G61"/>
  </mergeCells>
  <printOptions horizontalCentered="1"/>
  <pageMargins left="0" right="0" top="0.7874015748031497" bottom="0.3937007874015748" header="0.5118110236220472" footer="0.11811023622047245"/>
  <pageSetup horizontalDpi="300" verticalDpi="300" orientation="landscape" paperSize="9" scale="82" r:id="rId1"/>
  <headerFooter alignWithMargins="0">
    <oddHeader>&amp;C
</oddHeader>
    <oddFooter>&amp;L&amp;8&amp;D&amp;R&amp;8TAB_08.XLS</oddFooter>
  </headerFooter>
  <rowBreaks count="1" manualBreakCount="1">
    <brk id="3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7"/>
  <sheetViews>
    <sheetView tabSelected="1" workbookViewId="0" topLeftCell="A1">
      <selection activeCell="O60" sqref="O60"/>
    </sheetView>
  </sheetViews>
  <sheetFormatPr defaultColWidth="9.00390625" defaultRowHeight="12.75"/>
  <cols>
    <col min="1" max="1" width="11.00390625" style="297" customWidth="1"/>
    <col min="2" max="2" width="8.875" style="297" customWidth="1"/>
    <col min="3" max="3" width="9.625" style="297" bestFit="1" customWidth="1"/>
    <col min="4" max="9" width="8.875" style="297" customWidth="1"/>
    <col min="10" max="11" width="10.375" style="297" customWidth="1"/>
    <col min="12" max="12" width="9.25390625" style="297" customWidth="1"/>
    <col min="13" max="13" width="8.75390625" style="297" bestFit="1" customWidth="1"/>
    <col min="14" max="15" width="8.875" style="297" customWidth="1"/>
    <col min="16" max="16" width="18.375" style="297" customWidth="1"/>
    <col min="17" max="16384" width="8.875" style="297" customWidth="1"/>
  </cols>
  <sheetData>
    <row r="1" spans="1:12" ht="18">
      <c r="A1" s="293" t="s">
        <v>15</v>
      </c>
      <c r="B1" s="294" t="s">
        <v>16</v>
      </c>
      <c r="C1" s="295"/>
      <c r="D1" s="295"/>
      <c r="E1" s="295"/>
      <c r="F1" s="295"/>
      <c r="G1" s="295"/>
      <c r="H1" s="295"/>
      <c r="I1" s="295"/>
      <c r="J1" s="296"/>
      <c r="K1" s="296"/>
      <c r="L1" s="295"/>
    </row>
    <row r="2" spans="1:12" ht="18">
      <c r="A2" s="293"/>
      <c r="B2" s="294"/>
      <c r="C2" s="295"/>
      <c r="D2" s="295"/>
      <c r="E2" s="295"/>
      <c r="F2" s="295"/>
      <c r="G2" s="295"/>
      <c r="H2" s="295"/>
      <c r="I2" s="295"/>
      <c r="J2" s="296"/>
      <c r="K2" s="296"/>
      <c r="L2" s="295"/>
    </row>
    <row r="3" spans="1:12" ht="18.75" thickBot="1">
      <c r="A3" s="298" t="s">
        <v>93</v>
      </c>
      <c r="B3" s="294"/>
      <c r="C3" s="295"/>
      <c r="D3" s="295"/>
      <c r="E3" s="295"/>
      <c r="F3" s="295"/>
      <c r="G3" s="295"/>
      <c r="H3" s="295"/>
      <c r="I3" s="295"/>
      <c r="J3" s="296"/>
      <c r="K3" s="296"/>
      <c r="L3" s="295"/>
    </row>
    <row r="4" spans="1:11" ht="12.75" customHeight="1">
      <c r="A4" s="793" t="s">
        <v>38</v>
      </c>
      <c r="B4" s="748" t="s">
        <v>79</v>
      </c>
      <c r="C4" s="788" t="s">
        <v>80</v>
      </c>
      <c r="D4" s="796" t="s">
        <v>17</v>
      </c>
      <c r="E4" s="797"/>
      <c r="F4" s="788" t="s">
        <v>81</v>
      </c>
      <c r="G4" s="788" t="s">
        <v>33</v>
      </c>
      <c r="H4" s="739" t="s">
        <v>50</v>
      </c>
      <c r="J4" s="299"/>
      <c r="K4" s="299"/>
    </row>
    <row r="5" spans="1:8" ht="26.25" customHeight="1" thickBot="1">
      <c r="A5" s="794"/>
      <c r="B5" s="795"/>
      <c r="C5" s="789"/>
      <c r="D5" s="300" t="s">
        <v>338</v>
      </c>
      <c r="E5" s="300" t="s">
        <v>122</v>
      </c>
      <c r="F5" s="789"/>
      <c r="G5" s="789"/>
      <c r="H5" s="790"/>
    </row>
    <row r="6" spans="1:8" ht="12.75">
      <c r="A6" s="301" t="s">
        <v>63</v>
      </c>
      <c r="B6" s="419"/>
      <c r="C6" s="420"/>
      <c r="D6" s="420"/>
      <c r="E6" s="420"/>
      <c r="F6" s="420"/>
      <c r="G6" s="420">
        <v>2</v>
      </c>
      <c r="H6" s="421">
        <v>26</v>
      </c>
    </row>
    <row r="7" spans="1:8" ht="12.75">
      <c r="A7" s="301" t="s">
        <v>251</v>
      </c>
      <c r="B7" s="422"/>
      <c r="C7" s="423"/>
      <c r="D7" s="423"/>
      <c r="E7" s="423"/>
      <c r="F7" s="423"/>
      <c r="G7" s="423">
        <v>2</v>
      </c>
      <c r="H7" s="424">
        <v>27</v>
      </c>
    </row>
    <row r="8" spans="1:8" ht="12.75">
      <c r="A8" s="302" t="s">
        <v>252</v>
      </c>
      <c r="B8" s="425">
        <v>5</v>
      </c>
      <c r="C8" s="426"/>
      <c r="D8" s="426">
        <v>13</v>
      </c>
      <c r="E8" s="426"/>
      <c r="F8" s="426"/>
      <c r="G8" s="426">
        <v>1</v>
      </c>
      <c r="H8" s="427">
        <v>54</v>
      </c>
    </row>
    <row r="9" spans="1:8" ht="12.75">
      <c r="A9" s="302" t="s">
        <v>253</v>
      </c>
      <c r="B9" s="425">
        <v>58</v>
      </c>
      <c r="C9" s="426"/>
      <c r="D9" s="426">
        <v>825</v>
      </c>
      <c r="E9" s="426">
        <v>260</v>
      </c>
      <c r="F9" s="426">
        <v>49</v>
      </c>
      <c r="G9" s="426">
        <v>3</v>
      </c>
      <c r="H9" s="427">
        <v>105</v>
      </c>
    </row>
    <row r="10" spans="1:8" ht="12.75">
      <c r="A10" s="302" t="s">
        <v>254</v>
      </c>
      <c r="B10" s="425"/>
      <c r="C10" s="426"/>
      <c r="D10" s="426"/>
      <c r="E10" s="426"/>
      <c r="F10" s="426"/>
      <c r="G10" s="426">
        <v>1</v>
      </c>
      <c r="H10" s="427">
        <v>44</v>
      </c>
    </row>
    <row r="11" spans="1:8" ht="12.75">
      <c r="A11" s="302" t="s">
        <v>36</v>
      </c>
      <c r="B11" s="425"/>
      <c r="C11" s="426"/>
      <c r="D11" s="426"/>
      <c r="E11" s="426"/>
      <c r="F11" s="426"/>
      <c r="G11" s="426">
        <v>1</v>
      </c>
      <c r="H11" s="427">
        <v>37</v>
      </c>
    </row>
    <row r="12" spans="1:8" ht="12.75">
      <c r="A12" s="302" t="s">
        <v>255</v>
      </c>
      <c r="B12" s="425"/>
      <c r="C12" s="426"/>
      <c r="D12" s="426"/>
      <c r="E12" s="426"/>
      <c r="F12" s="426"/>
      <c r="G12" s="426">
        <v>5</v>
      </c>
      <c r="H12" s="427">
        <v>78</v>
      </c>
    </row>
    <row r="13" spans="1:14" ht="13.5" thickBot="1">
      <c r="A13" s="303" t="s">
        <v>5</v>
      </c>
      <c r="B13" s="428">
        <v>168</v>
      </c>
      <c r="C13" s="429">
        <v>1798</v>
      </c>
      <c r="D13" s="429">
        <v>290</v>
      </c>
      <c r="E13" s="429">
        <v>2933</v>
      </c>
      <c r="F13" s="429">
        <v>1022</v>
      </c>
      <c r="G13" s="429">
        <v>10</v>
      </c>
      <c r="H13" s="430">
        <v>410</v>
      </c>
      <c r="M13" s="304"/>
      <c r="N13" s="304"/>
    </row>
    <row r="14" spans="1:8" ht="13.5" thickBot="1">
      <c r="A14" s="305" t="s">
        <v>10</v>
      </c>
      <c r="B14" s="431">
        <f aca="true" t="shared" si="0" ref="B14:H14">SUM(B6:B13)</f>
        <v>231</v>
      </c>
      <c r="C14" s="432">
        <f t="shared" si="0"/>
        <v>1798</v>
      </c>
      <c r="D14" s="432">
        <f t="shared" si="0"/>
        <v>1128</v>
      </c>
      <c r="E14" s="432">
        <f t="shared" si="0"/>
        <v>3193</v>
      </c>
      <c r="F14" s="432">
        <f t="shared" si="0"/>
        <v>1071</v>
      </c>
      <c r="G14" s="432">
        <f t="shared" si="0"/>
        <v>25</v>
      </c>
      <c r="H14" s="433">
        <f t="shared" si="0"/>
        <v>781</v>
      </c>
    </row>
    <row r="15" spans="1:12" ht="12.75">
      <c r="A15" s="306"/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</row>
    <row r="16" spans="1:12" ht="12.75">
      <c r="A16" s="308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</row>
    <row r="17" spans="1:12" ht="12.75">
      <c r="A17" s="306"/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</row>
    <row r="18" spans="1:12" ht="12.75">
      <c r="A18" s="306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</row>
    <row r="19" spans="1:12" ht="13.5" thickBot="1">
      <c r="A19" s="306" t="s">
        <v>94</v>
      </c>
      <c r="B19" s="307"/>
      <c r="C19" s="307"/>
      <c r="D19" s="307"/>
      <c r="E19" s="306" t="s">
        <v>95</v>
      </c>
      <c r="F19" s="307"/>
      <c r="G19" s="307"/>
      <c r="H19" s="307"/>
      <c r="I19" s="307"/>
      <c r="J19" s="307"/>
      <c r="K19" s="307"/>
      <c r="L19" s="307"/>
    </row>
    <row r="20" spans="1:17" ht="25.5" customHeight="1" thickBot="1">
      <c r="A20" s="799" t="s">
        <v>23</v>
      </c>
      <c r="B20" s="800"/>
      <c r="C20" s="309"/>
      <c r="D20" s="310"/>
      <c r="E20" s="798" t="s">
        <v>38</v>
      </c>
      <c r="F20" s="791" t="s">
        <v>58</v>
      </c>
      <c r="G20" s="792"/>
      <c r="H20" s="792"/>
      <c r="I20" s="792"/>
      <c r="J20" s="801" t="s">
        <v>34</v>
      </c>
      <c r="K20" s="311"/>
      <c r="L20" s="312"/>
      <c r="N20" s="304"/>
      <c r="O20" s="299"/>
      <c r="P20" s="299"/>
      <c r="Q20" s="299"/>
    </row>
    <row r="21" spans="1:17" ht="13.5" thickBot="1">
      <c r="A21" s="313" t="s">
        <v>63</v>
      </c>
      <c r="B21" s="427">
        <v>925</v>
      </c>
      <c r="D21" s="310"/>
      <c r="E21" s="794"/>
      <c r="F21" s="314" t="s">
        <v>47</v>
      </c>
      <c r="G21" s="314" t="s">
        <v>49</v>
      </c>
      <c r="H21" s="314" t="s">
        <v>48</v>
      </c>
      <c r="I21" s="315" t="s">
        <v>49</v>
      </c>
      <c r="J21" s="802"/>
      <c r="K21" s="311"/>
      <c r="L21" s="312"/>
      <c r="O21" s="701"/>
      <c r="P21" s="700"/>
      <c r="Q21" s="299"/>
    </row>
    <row r="22" spans="1:17" ht="12.75">
      <c r="A22" s="313" t="s">
        <v>1</v>
      </c>
      <c r="B22" s="427">
        <v>1389</v>
      </c>
      <c r="E22" s="301" t="s">
        <v>63</v>
      </c>
      <c r="F22" s="316" t="s">
        <v>112</v>
      </c>
      <c r="G22" s="421"/>
      <c r="H22" s="317" t="s">
        <v>116</v>
      </c>
      <c r="I22" s="421">
        <v>1</v>
      </c>
      <c r="J22" s="598">
        <v>10392</v>
      </c>
      <c r="K22" s="299"/>
      <c r="L22" s="296"/>
      <c r="O22" s="702"/>
      <c r="P22" s="700"/>
      <c r="Q22" s="299"/>
    </row>
    <row r="23" spans="1:17" ht="12.75">
      <c r="A23" s="318" t="s">
        <v>6</v>
      </c>
      <c r="B23" s="427">
        <v>5820</v>
      </c>
      <c r="E23" s="301" t="s">
        <v>251</v>
      </c>
      <c r="F23" s="319" t="s">
        <v>112</v>
      </c>
      <c r="G23" s="424">
        <v>1</v>
      </c>
      <c r="H23" s="320" t="s">
        <v>116</v>
      </c>
      <c r="I23" s="424">
        <v>1</v>
      </c>
      <c r="J23" s="599">
        <v>22901</v>
      </c>
      <c r="K23" s="299"/>
      <c r="L23" s="296"/>
      <c r="O23" s="702"/>
      <c r="P23" s="700"/>
      <c r="Q23" s="299"/>
    </row>
    <row r="24" spans="1:17" ht="12.75">
      <c r="A24" s="318" t="s">
        <v>20</v>
      </c>
      <c r="B24" s="427">
        <v>2438</v>
      </c>
      <c r="E24" s="302" t="s">
        <v>252</v>
      </c>
      <c r="F24" s="319" t="s">
        <v>112</v>
      </c>
      <c r="G24" s="427">
        <v>1</v>
      </c>
      <c r="H24" s="320" t="s">
        <v>116</v>
      </c>
      <c r="I24" s="427">
        <v>1</v>
      </c>
      <c r="J24" s="600">
        <v>61963</v>
      </c>
      <c r="K24" s="299"/>
      <c r="L24" s="296"/>
      <c r="O24" s="702"/>
      <c r="P24" s="700"/>
      <c r="Q24" s="299"/>
    </row>
    <row r="25" spans="1:17" ht="12.75">
      <c r="A25" s="318" t="s">
        <v>21</v>
      </c>
      <c r="B25" s="427">
        <v>2406</v>
      </c>
      <c r="E25" s="302" t="s">
        <v>253</v>
      </c>
      <c r="F25" s="319" t="s">
        <v>21</v>
      </c>
      <c r="G25" s="427"/>
      <c r="H25" s="320" t="s">
        <v>116</v>
      </c>
      <c r="I25" s="427">
        <v>2</v>
      </c>
      <c r="J25" s="600">
        <v>293991</v>
      </c>
      <c r="K25" s="299"/>
      <c r="L25" s="296"/>
      <c r="O25" s="702"/>
      <c r="P25" s="700"/>
      <c r="Q25" s="299"/>
    </row>
    <row r="26" spans="1:17" ht="12.75">
      <c r="A26" s="318" t="s">
        <v>7</v>
      </c>
      <c r="B26" s="427">
        <v>5017</v>
      </c>
      <c r="E26" s="302" t="s">
        <v>254</v>
      </c>
      <c r="F26" s="319" t="s">
        <v>112</v>
      </c>
      <c r="G26" s="427"/>
      <c r="H26" s="320" t="s">
        <v>116</v>
      </c>
      <c r="I26" s="427">
        <v>2</v>
      </c>
      <c r="J26" s="600">
        <v>118089</v>
      </c>
      <c r="K26" s="299"/>
      <c r="L26" s="296"/>
      <c r="O26" s="702"/>
      <c r="P26" s="700"/>
      <c r="Q26" s="299"/>
    </row>
    <row r="27" spans="1:17" ht="12.75">
      <c r="A27" s="318" t="s">
        <v>3</v>
      </c>
      <c r="B27" s="427">
        <v>2053</v>
      </c>
      <c r="E27" s="302" t="s">
        <v>36</v>
      </c>
      <c r="F27" s="319" t="s">
        <v>7</v>
      </c>
      <c r="G27" s="427">
        <v>1</v>
      </c>
      <c r="H27" s="320" t="s">
        <v>116</v>
      </c>
      <c r="I27" s="427"/>
      <c r="J27" s="600"/>
      <c r="K27" s="299"/>
      <c r="L27" s="296"/>
      <c r="O27" s="702"/>
      <c r="P27" s="700"/>
      <c r="Q27" s="299"/>
    </row>
    <row r="28" spans="1:17" ht="12.75">
      <c r="A28" s="318" t="s">
        <v>4</v>
      </c>
      <c r="B28" s="427">
        <v>3679</v>
      </c>
      <c r="E28" s="302" t="s">
        <v>255</v>
      </c>
      <c r="F28" s="319" t="s">
        <v>112</v>
      </c>
      <c r="G28" s="427"/>
      <c r="H28" s="320" t="s">
        <v>116</v>
      </c>
      <c r="I28" s="427">
        <v>3</v>
      </c>
      <c r="J28" s="600">
        <v>68160</v>
      </c>
      <c r="K28" s="299"/>
      <c r="L28" s="296"/>
      <c r="O28" s="299"/>
      <c r="P28" s="700"/>
      <c r="Q28" s="299"/>
    </row>
    <row r="29" spans="1:17" ht="13.5" thickBot="1">
      <c r="A29" s="321" t="s">
        <v>120</v>
      </c>
      <c r="B29" s="430">
        <v>3367</v>
      </c>
      <c r="E29" s="303" t="s">
        <v>5</v>
      </c>
      <c r="F29" s="322" t="s">
        <v>112</v>
      </c>
      <c r="G29" s="434">
        <v>4</v>
      </c>
      <c r="H29" s="320" t="s">
        <v>116</v>
      </c>
      <c r="I29" s="434">
        <v>6</v>
      </c>
      <c r="J29" s="601">
        <v>1032451</v>
      </c>
      <c r="K29" s="299"/>
      <c r="O29" s="299"/>
      <c r="P29" s="299"/>
      <c r="Q29" s="299"/>
    </row>
    <row r="30" spans="1:17" ht="13.5" thickBot="1">
      <c r="A30" s="323" t="s">
        <v>10</v>
      </c>
      <c r="B30" s="441">
        <f>SUM(B21:B29)</f>
        <v>27094</v>
      </c>
      <c r="E30" s="305" t="s">
        <v>10</v>
      </c>
      <c r="F30" s="336"/>
      <c r="G30" s="435">
        <f>SUM(G22:G29)</f>
        <v>7</v>
      </c>
      <c r="H30" s="336"/>
      <c r="I30" s="435">
        <f>SUM(I22:I29)</f>
        <v>16</v>
      </c>
      <c r="J30" s="602">
        <f>SUM(J22:J29)</f>
        <v>1607947</v>
      </c>
      <c r="K30" s="307"/>
      <c r="O30" s="299"/>
      <c r="P30" s="299"/>
      <c r="Q30" s="299"/>
    </row>
    <row r="32" ht="12.75">
      <c r="E32" s="297" t="s">
        <v>327</v>
      </c>
    </row>
    <row r="38" spans="1:2" ht="12.75">
      <c r="A38" s="324"/>
      <c r="B38" s="324"/>
    </row>
    <row r="39" spans="1:2" ht="12.75">
      <c r="A39" s="324"/>
      <c r="B39" s="324"/>
    </row>
    <row r="40" spans="1:12" ht="14.25" customHeight="1" thickBot="1">
      <c r="A40" s="325" t="s">
        <v>394</v>
      </c>
      <c r="B40" s="326"/>
      <c r="C40" s="326"/>
      <c r="D40" s="326"/>
      <c r="E40" s="324" t="s">
        <v>115</v>
      </c>
      <c r="F40" s="324"/>
      <c r="G40" s="324"/>
      <c r="H40" s="324"/>
      <c r="I40" s="326"/>
      <c r="J40" s="326"/>
      <c r="K40" s="326"/>
      <c r="L40" s="326"/>
    </row>
    <row r="41" spans="1:12" ht="13.5" customHeight="1">
      <c r="A41" s="777" t="s">
        <v>38</v>
      </c>
      <c r="B41" s="785" t="s">
        <v>113</v>
      </c>
      <c r="C41" s="787"/>
      <c r="D41" s="787"/>
      <c r="E41" s="777" t="s">
        <v>38</v>
      </c>
      <c r="F41" s="779" t="s">
        <v>113</v>
      </c>
      <c r="G41" s="781" t="s">
        <v>114</v>
      </c>
      <c r="H41" s="783" t="s">
        <v>119</v>
      </c>
      <c r="I41" s="787"/>
      <c r="J41" s="787"/>
      <c r="K41" s="803"/>
      <c r="L41" s="787"/>
    </row>
    <row r="42" spans="1:12" ht="12.75" customHeight="1" thickBot="1">
      <c r="A42" s="778"/>
      <c r="B42" s="786"/>
      <c r="C42" s="787"/>
      <c r="D42" s="787"/>
      <c r="E42" s="778"/>
      <c r="F42" s="780"/>
      <c r="G42" s="782"/>
      <c r="H42" s="784"/>
      <c r="I42" s="787"/>
      <c r="J42" s="787"/>
      <c r="K42" s="803"/>
      <c r="L42" s="787"/>
    </row>
    <row r="43" spans="1:12" ht="12.75">
      <c r="A43" s="436" t="s">
        <v>63</v>
      </c>
      <c r="B43" s="705">
        <v>59994</v>
      </c>
      <c r="C43" s="573"/>
      <c r="D43" s="573"/>
      <c r="E43" s="313" t="s">
        <v>63</v>
      </c>
      <c r="F43" s="660">
        <f>B43</f>
        <v>59994</v>
      </c>
      <c r="G43" s="709">
        <v>32200</v>
      </c>
      <c r="H43" s="710">
        <f>F43/G43</f>
        <v>1.8631677018633541</v>
      </c>
      <c r="I43" s="573"/>
      <c r="J43" s="573"/>
      <c r="K43" s="573"/>
      <c r="L43" s="703"/>
    </row>
    <row r="44" spans="1:12" ht="12.75">
      <c r="A44" s="437" t="s">
        <v>251</v>
      </c>
      <c r="B44" s="706">
        <v>8451</v>
      </c>
      <c r="C44" s="573"/>
      <c r="D44" s="573"/>
      <c r="E44" s="313" t="s">
        <v>251</v>
      </c>
      <c r="F44" s="660">
        <f>B44</f>
        <v>8451</v>
      </c>
      <c r="G44" s="661">
        <v>15761</v>
      </c>
      <c r="H44" s="337">
        <f aca="true" t="shared" si="1" ref="H44:H50">F44/G44</f>
        <v>0.5361969418184125</v>
      </c>
      <c r="I44" s="573"/>
      <c r="J44" s="573"/>
      <c r="K44" s="573"/>
      <c r="L44" s="703"/>
    </row>
    <row r="45" spans="1:12" ht="12.75">
      <c r="A45" s="437" t="s">
        <v>261</v>
      </c>
      <c r="B45" s="706">
        <v>28653</v>
      </c>
      <c r="C45" s="573"/>
      <c r="D45" s="573"/>
      <c r="E45" s="318" t="s">
        <v>261</v>
      </c>
      <c r="F45" s="660">
        <f>B45</f>
        <v>28653</v>
      </c>
      <c r="G45" s="662">
        <v>30832</v>
      </c>
      <c r="H45" s="337">
        <f t="shared" si="1"/>
        <v>0.9293266735858848</v>
      </c>
      <c r="I45" s="573"/>
      <c r="J45" s="573"/>
      <c r="K45" s="573"/>
      <c r="L45" s="703"/>
    </row>
    <row r="46" spans="1:12" ht="12.75">
      <c r="A46" s="437" t="s">
        <v>253</v>
      </c>
      <c r="B46" s="706">
        <v>18742</v>
      </c>
      <c r="C46" s="573"/>
      <c r="D46" s="573"/>
      <c r="E46" s="318" t="s">
        <v>253</v>
      </c>
      <c r="F46" s="660">
        <f>B46</f>
        <v>18742</v>
      </c>
      <c r="G46" s="662">
        <v>31586</v>
      </c>
      <c r="H46" s="337">
        <f t="shared" si="1"/>
        <v>0.5933641486734629</v>
      </c>
      <c r="I46" s="299"/>
      <c r="J46" s="573"/>
      <c r="K46" s="573"/>
      <c r="L46" s="703"/>
    </row>
    <row r="47" spans="1:12" ht="12.75">
      <c r="A47" s="437" t="s">
        <v>254</v>
      </c>
      <c r="B47" s="706">
        <v>13596</v>
      </c>
      <c r="C47" s="573"/>
      <c r="D47" s="573"/>
      <c r="E47" s="318" t="s">
        <v>254</v>
      </c>
      <c r="F47" s="660">
        <f>B47</f>
        <v>13596</v>
      </c>
      <c r="G47" s="662">
        <v>20541</v>
      </c>
      <c r="H47" s="337">
        <f t="shared" si="1"/>
        <v>0.6618957207536147</v>
      </c>
      <c r="I47" s="573"/>
      <c r="J47" s="573"/>
      <c r="K47" s="573"/>
      <c r="L47" s="703"/>
    </row>
    <row r="48" spans="1:12" ht="12.75">
      <c r="A48" s="437" t="s">
        <v>255</v>
      </c>
      <c r="B48" s="706">
        <v>3780</v>
      </c>
      <c r="C48" s="573"/>
      <c r="D48" s="573"/>
      <c r="E48" s="318" t="s">
        <v>36</v>
      </c>
      <c r="F48" s="660">
        <v>0</v>
      </c>
      <c r="G48" s="662">
        <v>17105</v>
      </c>
      <c r="H48" s="612">
        <v>0</v>
      </c>
      <c r="I48" s="573"/>
      <c r="J48" s="573"/>
      <c r="K48" s="573"/>
      <c r="L48" s="703"/>
    </row>
    <row r="49" spans="1:12" ht="13.5" thickBot="1">
      <c r="A49" s="438" t="s">
        <v>5</v>
      </c>
      <c r="B49" s="707">
        <v>99430</v>
      </c>
      <c r="C49" s="573"/>
      <c r="D49" s="573"/>
      <c r="E49" s="318" t="s">
        <v>255</v>
      </c>
      <c r="F49" s="660">
        <f>B48</f>
        <v>3780</v>
      </c>
      <c r="G49" s="663">
        <v>25420</v>
      </c>
      <c r="H49" s="337">
        <f t="shared" si="1"/>
        <v>0.14870180959874116</v>
      </c>
      <c r="I49" s="573"/>
      <c r="J49" s="573"/>
      <c r="K49" s="573"/>
      <c r="L49" s="703"/>
    </row>
    <row r="50" spans="1:12" s="324" customFormat="1" ht="13.5" thickBot="1">
      <c r="A50" s="439" t="s">
        <v>10</v>
      </c>
      <c r="B50" s="708">
        <f>SUM(B43:B49)</f>
        <v>232646</v>
      </c>
      <c r="C50" s="704"/>
      <c r="D50" s="704"/>
      <c r="E50" s="321" t="s">
        <v>5</v>
      </c>
      <c r="F50" s="660">
        <f>B49</f>
        <v>99430</v>
      </c>
      <c r="G50" s="664">
        <v>329877</v>
      </c>
      <c r="H50" s="338">
        <f t="shared" si="1"/>
        <v>0.30141537603409757</v>
      </c>
      <c r="I50" s="704"/>
      <c r="J50" s="704"/>
      <c r="K50" s="704"/>
      <c r="L50" s="703"/>
    </row>
    <row r="51" spans="1:12" ht="13.5" thickBot="1">
      <c r="A51" s="324"/>
      <c r="B51" s="324"/>
      <c r="C51" s="324"/>
      <c r="D51" s="324"/>
      <c r="E51" s="327" t="s">
        <v>10</v>
      </c>
      <c r="F51" s="665">
        <f>SUM(F43:F50)</f>
        <v>232646</v>
      </c>
      <c r="G51" s="711">
        <f>SUM(G43:G50)</f>
        <v>503322</v>
      </c>
      <c r="H51" s="339">
        <f>SUM(F51/(G51-G48))</f>
        <v>0.47848183012934553</v>
      </c>
      <c r="I51" s="324"/>
      <c r="J51" s="324"/>
      <c r="K51" s="324"/>
      <c r="L51" s="324"/>
    </row>
    <row r="52" spans="1:12" ht="12.75">
      <c r="A52" s="324"/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</row>
    <row r="53" spans="5:12" ht="12.75">
      <c r="E53" s="324"/>
      <c r="F53" s="324"/>
      <c r="G53" s="324"/>
      <c r="H53" s="324"/>
      <c r="I53" s="324"/>
      <c r="J53" s="324"/>
      <c r="K53" s="324"/>
      <c r="L53" s="324"/>
    </row>
    <row r="54" spans="1:12" ht="12.75">
      <c r="A54" s="324"/>
      <c r="C54" s="712"/>
      <c r="E54" s="324"/>
      <c r="F54" s="324"/>
      <c r="G54" s="324"/>
      <c r="H54" s="328"/>
      <c r="I54" s="324"/>
      <c r="J54" s="324"/>
      <c r="K54" s="324"/>
      <c r="L54" s="324"/>
    </row>
    <row r="55" spans="1:12" ht="12.75">
      <c r="A55" s="324"/>
      <c r="B55" s="324"/>
      <c r="C55" s="324"/>
      <c r="D55" s="328"/>
      <c r="E55" s="324"/>
      <c r="F55" s="324"/>
      <c r="G55" s="324"/>
      <c r="H55" s="324"/>
      <c r="I55" s="324"/>
      <c r="J55" s="324"/>
      <c r="K55" s="324"/>
      <c r="L55" s="324"/>
    </row>
    <row r="56" spans="1:12" ht="12.75">
      <c r="A56" s="324"/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</row>
    <row r="57" spans="1:12" ht="12.75">
      <c r="A57" s="324"/>
      <c r="B57" s="324"/>
      <c r="C57" s="324"/>
      <c r="D57" s="324"/>
      <c r="E57" s="324"/>
      <c r="F57" s="324"/>
      <c r="G57" s="324"/>
      <c r="H57" s="324"/>
      <c r="I57" s="324"/>
      <c r="J57" s="324"/>
      <c r="K57" s="324"/>
      <c r="L57" s="324"/>
    </row>
    <row r="58" spans="1:11" ht="15.75">
      <c r="A58" s="775" t="s">
        <v>18</v>
      </c>
      <c r="B58" s="775"/>
      <c r="C58" s="775"/>
      <c r="D58" s="775"/>
      <c r="E58" s="775"/>
      <c r="F58" s="775"/>
      <c r="G58" s="775"/>
      <c r="H58" s="775"/>
      <c r="I58" s="775"/>
      <c r="J58" s="329"/>
      <c r="K58" s="329"/>
    </row>
    <row r="59" spans="1:12" ht="15.75">
      <c r="A59" s="329"/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330"/>
    </row>
    <row r="60" spans="1:12" ht="15.75">
      <c r="A60" s="775" t="s">
        <v>389</v>
      </c>
      <c r="B60" s="775"/>
      <c r="C60" s="775"/>
      <c r="D60" s="775"/>
      <c r="E60" s="331">
        <v>329877</v>
      </c>
      <c r="F60" s="329" t="s">
        <v>118</v>
      </c>
      <c r="H60" s="329"/>
      <c r="I60" s="329"/>
      <c r="J60" s="329"/>
      <c r="K60" s="329"/>
      <c r="L60" s="329"/>
    </row>
    <row r="61" spans="1:12" ht="15.75">
      <c r="A61" s="329"/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</row>
    <row r="62" spans="1:11" ht="15.75">
      <c r="A62" s="774" t="s">
        <v>390</v>
      </c>
      <c r="B62" s="774"/>
      <c r="C62" s="774"/>
      <c r="D62" s="774"/>
      <c r="E62" s="774"/>
      <c r="F62" s="774"/>
      <c r="G62" s="774"/>
      <c r="H62" s="774"/>
      <c r="I62" s="774"/>
      <c r="J62" s="774"/>
      <c r="K62" s="333">
        <f>H51</f>
        <v>0.47848183012934553</v>
      </c>
    </row>
    <row r="63" spans="1:12" ht="15.75">
      <c r="A63" s="325"/>
      <c r="I63" s="334"/>
      <c r="J63" s="324"/>
      <c r="K63" s="324"/>
      <c r="L63" s="330"/>
    </row>
    <row r="64" spans="1:12" ht="15.75">
      <c r="A64" s="775" t="s">
        <v>391</v>
      </c>
      <c r="B64" s="775"/>
      <c r="C64" s="775"/>
      <c r="D64" s="775"/>
      <c r="E64" s="775"/>
      <c r="F64" s="775"/>
      <c r="G64" s="775"/>
      <c r="H64" s="775"/>
      <c r="I64" s="775"/>
      <c r="J64" s="776">
        <v>140788</v>
      </c>
      <c r="K64" s="776"/>
      <c r="L64" s="776"/>
    </row>
    <row r="65" spans="1:12" ht="15.75">
      <c r="A65" s="623"/>
      <c r="B65" s="329"/>
      <c r="C65" s="329"/>
      <c r="D65" s="329"/>
      <c r="E65" s="329"/>
      <c r="F65" s="329"/>
      <c r="G65" s="329"/>
      <c r="H65" s="329"/>
      <c r="I65" s="329"/>
      <c r="J65" s="332"/>
      <c r="K65" s="332"/>
      <c r="L65" s="332"/>
    </row>
    <row r="66" spans="1:11" ht="15.75">
      <c r="A66" s="774" t="s">
        <v>392</v>
      </c>
      <c r="B66" s="774"/>
      <c r="C66" s="774"/>
      <c r="D66" s="774"/>
      <c r="E66" s="774"/>
      <c r="F66" s="774"/>
      <c r="G66" s="774"/>
      <c r="H66" s="774"/>
      <c r="I66" s="774"/>
      <c r="J66" s="774"/>
      <c r="K66" s="333">
        <f>J64/G50</f>
        <v>0.42678937907159337</v>
      </c>
    </row>
    <row r="67" ht="12.75">
      <c r="I67" s="324"/>
    </row>
  </sheetData>
  <sheetProtection selectLockedCells="1"/>
  <mergeCells count="29">
    <mergeCell ref="J20:J21"/>
    <mergeCell ref="L41:L42"/>
    <mergeCell ref="I41:I42"/>
    <mergeCell ref="J41:J42"/>
    <mergeCell ref="K41:K42"/>
    <mergeCell ref="G4:G5"/>
    <mergeCell ref="H4:H5"/>
    <mergeCell ref="F20:I20"/>
    <mergeCell ref="A4:A5"/>
    <mergeCell ref="B4:B5"/>
    <mergeCell ref="C4:C5"/>
    <mergeCell ref="D4:E4"/>
    <mergeCell ref="F4:F5"/>
    <mergeCell ref="E20:E21"/>
    <mergeCell ref="A20:B20"/>
    <mergeCell ref="E41:E42"/>
    <mergeCell ref="A58:I58"/>
    <mergeCell ref="A60:D60"/>
    <mergeCell ref="F41:F42"/>
    <mergeCell ref="G41:G42"/>
    <mergeCell ref="H41:H42"/>
    <mergeCell ref="A41:A42"/>
    <mergeCell ref="B41:B42"/>
    <mergeCell ref="C41:C42"/>
    <mergeCell ref="D41:D42"/>
    <mergeCell ref="A66:J66"/>
    <mergeCell ref="A62:J62"/>
    <mergeCell ref="A64:I64"/>
    <mergeCell ref="J64:L64"/>
  </mergeCells>
  <printOptions/>
  <pageMargins left="0.7874015748031497" right="0.7874015748031497" top="0.7874015748031497" bottom="0.5905511811023623" header="0.5118110236220472" footer="0.31496062992125984"/>
  <pageSetup horizontalDpi="300" verticalDpi="300" orientation="landscape" paperSize="9" scale="88" r:id="rId1"/>
  <headerFooter alignWithMargins="0">
    <oddFooter>&amp;L&amp;8&amp;D&amp;RTAB_08.EXC
</oddFooter>
  </headerFooter>
  <rowBreaks count="1" manualBreakCount="1">
    <brk id="3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E22" sqref="E22"/>
    </sheetView>
  </sheetViews>
  <sheetFormatPr defaultColWidth="9.00390625" defaultRowHeight="12.75"/>
  <cols>
    <col min="2" max="14" width="9.125" style="94" customWidth="1"/>
  </cols>
  <sheetData>
    <row r="1" ht="12.75">
      <c r="A1" t="s">
        <v>147</v>
      </c>
    </row>
    <row r="2" ht="13.5" thickBot="1"/>
    <row r="3" spans="1:14" s="147" customFormat="1" ht="13.5" thickBot="1">
      <c r="A3" s="143"/>
      <c r="B3" s="144" t="s">
        <v>135</v>
      </c>
      <c r="C3" s="144" t="s">
        <v>136</v>
      </c>
      <c r="D3" s="144" t="s">
        <v>137</v>
      </c>
      <c r="E3" s="144" t="s">
        <v>138</v>
      </c>
      <c r="F3" s="144" t="s">
        <v>139</v>
      </c>
      <c r="G3" s="144" t="s">
        <v>140</v>
      </c>
      <c r="H3" s="144" t="s">
        <v>141</v>
      </c>
      <c r="I3" s="144" t="s">
        <v>142</v>
      </c>
      <c r="J3" s="144" t="s">
        <v>143</v>
      </c>
      <c r="K3" s="144" t="s">
        <v>144</v>
      </c>
      <c r="L3" s="144" t="s">
        <v>145</v>
      </c>
      <c r="M3" s="145" t="s">
        <v>146</v>
      </c>
      <c r="N3" s="146"/>
    </row>
    <row r="4" spans="1:14" ht="12.75">
      <c r="A4" s="26" t="s">
        <v>4</v>
      </c>
      <c r="B4" s="129">
        <v>2206</v>
      </c>
      <c r="C4" s="129">
        <v>2490</v>
      </c>
      <c r="D4" s="129">
        <v>2634</v>
      </c>
      <c r="E4" s="129">
        <v>3136</v>
      </c>
      <c r="F4" s="129">
        <v>2939</v>
      </c>
      <c r="G4" s="129">
        <v>2418</v>
      </c>
      <c r="H4" s="129">
        <v>403</v>
      </c>
      <c r="I4" s="129">
        <v>375</v>
      </c>
      <c r="J4" s="129">
        <v>2483</v>
      </c>
      <c r="K4" s="129">
        <v>3615</v>
      </c>
      <c r="L4" s="129">
        <v>3542</v>
      </c>
      <c r="M4" s="132">
        <v>2273</v>
      </c>
      <c r="N4" s="135">
        <f>SUM(B4:M4)</f>
        <v>28514</v>
      </c>
    </row>
    <row r="5" spans="1:14" ht="12.75">
      <c r="A5" s="19" t="s">
        <v>21</v>
      </c>
      <c r="B5" s="130">
        <v>1247</v>
      </c>
      <c r="C5" s="130">
        <v>1319</v>
      </c>
      <c r="D5" s="130">
        <v>1887</v>
      </c>
      <c r="E5" s="130">
        <v>2221</v>
      </c>
      <c r="F5" s="130">
        <v>2775</v>
      </c>
      <c r="G5" s="130">
        <v>2680</v>
      </c>
      <c r="H5" s="130">
        <v>186</v>
      </c>
      <c r="I5" s="130">
        <v>202</v>
      </c>
      <c r="J5" s="130">
        <v>1067</v>
      </c>
      <c r="K5" s="130">
        <v>1935</v>
      </c>
      <c r="L5" s="130">
        <v>2173</v>
      </c>
      <c r="M5" s="133">
        <v>1397</v>
      </c>
      <c r="N5" s="135">
        <f aca="true" t="shared" si="0" ref="N5:N12">SUM(B5:M5)</f>
        <v>19089</v>
      </c>
    </row>
    <row r="6" spans="1:14" ht="12.75">
      <c r="A6" s="19" t="s">
        <v>7</v>
      </c>
      <c r="B6" s="130">
        <v>4801</v>
      </c>
      <c r="C6" s="130">
        <v>5619</v>
      </c>
      <c r="D6" s="130">
        <v>6766</v>
      </c>
      <c r="E6" s="130">
        <v>7328</v>
      </c>
      <c r="F6" s="130">
        <v>6135</v>
      </c>
      <c r="G6" s="130">
        <v>4035</v>
      </c>
      <c r="H6" s="130">
        <v>486</v>
      </c>
      <c r="I6" s="130">
        <v>468</v>
      </c>
      <c r="J6" s="130">
        <v>4500</v>
      </c>
      <c r="K6" s="130">
        <v>7635</v>
      </c>
      <c r="L6" s="130">
        <v>8427</v>
      </c>
      <c r="M6" s="133">
        <v>4504</v>
      </c>
      <c r="N6" s="135">
        <f t="shared" si="0"/>
        <v>60704</v>
      </c>
    </row>
    <row r="7" spans="1:14" ht="12.75">
      <c r="A7" s="19" t="s">
        <v>6</v>
      </c>
      <c r="B7" s="130">
        <v>14012</v>
      </c>
      <c r="C7" s="130">
        <v>17776</v>
      </c>
      <c r="D7" s="130">
        <v>20770</v>
      </c>
      <c r="E7" s="130">
        <v>24318</v>
      </c>
      <c r="F7" s="130">
        <v>22192</v>
      </c>
      <c r="G7" s="130">
        <v>15436</v>
      </c>
      <c r="H7" s="130">
        <v>1611</v>
      </c>
      <c r="I7" s="130">
        <v>1798</v>
      </c>
      <c r="J7" s="130">
        <v>15962</v>
      </c>
      <c r="K7" s="130">
        <v>27602</v>
      </c>
      <c r="L7" s="130">
        <v>29237</v>
      </c>
      <c r="M7" s="133">
        <v>17175</v>
      </c>
      <c r="N7" s="135">
        <f t="shared" si="0"/>
        <v>207889</v>
      </c>
    </row>
    <row r="8" spans="1:14" ht="12.75">
      <c r="A8" s="19" t="s">
        <v>1</v>
      </c>
      <c r="B8" s="130">
        <v>761</v>
      </c>
      <c r="C8" s="130">
        <v>752</v>
      </c>
      <c r="D8" s="130">
        <v>794</v>
      </c>
      <c r="E8" s="130">
        <v>956</v>
      </c>
      <c r="F8" s="130">
        <v>1156</v>
      </c>
      <c r="G8" s="130">
        <v>818</v>
      </c>
      <c r="H8" s="130">
        <v>71</v>
      </c>
      <c r="I8" s="130">
        <v>81</v>
      </c>
      <c r="J8" s="130">
        <v>581</v>
      </c>
      <c r="K8" s="130">
        <v>978</v>
      </c>
      <c r="L8" s="130">
        <v>983</v>
      </c>
      <c r="M8" s="133">
        <v>701</v>
      </c>
      <c r="N8" s="135">
        <f t="shared" si="0"/>
        <v>8632</v>
      </c>
    </row>
    <row r="9" spans="1:14" ht="12.75">
      <c r="A9" s="19" t="s">
        <v>3</v>
      </c>
      <c r="B9" s="130">
        <v>806</v>
      </c>
      <c r="C9" s="130">
        <v>766</v>
      </c>
      <c r="D9" s="130">
        <v>959</v>
      </c>
      <c r="E9" s="130">
        <v>1100</v>
      </c>
      <c r="F9" s="130">
        <v>1413</v>
      </c>
      <c r="G9" s="130">
        <v>1071</v>
      </c>
      <c r="H9" s="130">
        <v>131</v>
      </c>
      <c r="I9" s="130">
        <v>229</v>
      </c>
      <c r="J9" s="130">
        <v>969</v>
      </c>
      <c r="K9" s="130">
        <v>1750</v>
      </c>
      <c r="L9" s="130">
        <v>1674</v>
      </c>
      <c r="M9" s="133">
        <v>1056</v>
      </c>
      <c r="N9" s="135">
        <f t="shared" si="0"/>
        <v>11924</v>
      </c>
    </row>
    <row r="10" spans="1:14" ht="12.75">
      <c r="A10" s="19" t="s">
        <v>2</v>
      </c>
      <c r="B10" s="130">
        <v>1474</v>
      </c>
      <c r="C10" s="130">
        <v>1586</v>
      </c>
      <c r="D10" s="130">
        <v>1803</v>
      </c>
      <c r="E10" s="130">
        <v>2008</v>
      </c>
      <c r="F10" s="130">
        <v>2303</v>
      </c>
      <c r="G10" s="130">
        <v>1392</v>
      </c>
      <c r="H10" s="130">
        <v>275</v>
      </c>
      <c r="I10" s="130">
        <v>243</v>
      </c>
      <c r="J10" s="130">
        <v>1397</v>
      </c>
      <c r="K10" s="130">
        <v>2116</v>
      </c>
      <c r="L10" s="130">
        <v>2343</v>
      </c>
      <c r="M10" s="133">
        <v>1475</v>
      </c>
      <c r="N10" s="135">
        <f t="shared" si="0"/>
        <v>18415</v>
      </c>
    </row>
    <row r="11" spans="1:14" ht="13.5" thickBot="1">
      <c r="A11" s="20" t="s">
        <v>27</v>
      </c>
      <c r="B11" s="131">
        <v>1283</v>
      </c>
      <c r="C11" s="131">
        <v>1369</v>
      </c>
      <c r="D11" s="131">
        <v>1661</v>
      </c>
      <c r="E11" s="131">
        <v>1598</v>
      </c>
      <c r="F11" s="131">
        <v>1767</v>
      </c>
      <c r="G11" s="131">
        <v>1964</v>
      </c>
      <c r="H11" s="131">
        <v>694</v>
      </c>
      <c r="I11" s="131">
        <v>497</v>
      </c>
      <c r="J11" s="131">
        <v>1809</v>
      </c>
      <c r="K11" s="131">
        <v>2535</v>
      </c>
      <c r="L11" s="131">
        <v>2698</v>
      </c>
      <c r="M11" s="134">
        <v>1950</v>
      </c>
      <c r="N11" s="136">
        <f t="shared" si="0"/>
        <v>19825</v>
      </c>
    </row>
    <row r="12" spans="1:14" s="142" customFormat="1" ht="13.5" thickBot="1">
      <c r="A12" s="138"/>
      <c r="B12" s="139">
        <f>SUM(B4:B11)</f>
        <v>26590</v>
      </c>
      <c r="C12" s="140">
        <f aca="true" t="shared" si="1" ref="C12:M12">SUM(C4:C11)</f>
        <v>31677</v>
      </c>
      <c r="D12" s="140">
        <f t="shared" si="1"/>
        <v>37274</v>
      </c>
      <c r="E12" s="140">
        <f t="shared" si="1"/>
        <v>42665</v>
      </c>
      <c r="F12" s="140">
        <f t="shared" si="1"/>
        <v>40680</v>
      </c>
      <c r="G12" s="140">
        <f t="shared" si="1"/>
        <v>29814</v>
      </c>
      <c r="H12" s="140">
        <f t="shared" si="1"/>
        <v>3857</v>
      </c>
      <c r="I12" s="140">
        <f t="shared" si="1"/>
        <v>3893</v>
      </c>
      <c r="J12" s="140">
        <f t="shared" si="1"/>
        <v>28768</v>
      </c>
      <c r="K12" s="140">
        <f t="shared" si="1"/>
        <v>48166</v>
      </c>
      <c r="L12" s="140">
        <f>SUM(L4:L11)</f>
        <v>51077</v>
      </c>
      <c r="M12" s="141">
        <f t="shared" si="1"/>
        <v>30531</v>
      </c>
      <c r="N12" s="137">
        <f t="shared" si="0"/>
        <v>374992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7">
      <selection activeCell="E21" sqref="E21"/>
    </sheetView>
  </sheetViews>
  <sheetFormatPr defaultColWidth="9.00390625" defaultRowHeight="12.75"/>
  <cols>
    <col min="1" max="1" width="14.25390625" style="80" customWidth="1"/>
    <col min="2" max="2" width="29.25390625" style="125" customWidth="1"/>
    <col min="3" max="3" width="45.75390625" style="92" customWidth="1"/>
    <col min="4" max="4" width="57.375" style="125" customWidth="1"/>
    <col min="5" max="5" width="48.00390625" style="80" customWidth="1"/>
    <col min="6" max="16384" width="8.875" style="80" customWidth="1"/>
  </cols>
  <sheetData>
    <row r="1" spans="1:4" s="148" customFormat="1" ht="15">
      <c r="A1" s="149" t="s">
        <v>148</v>
      </c>
      <c r="B1" s="150" t="s">
        <v>149</v>
      </c>
      <c r="C1" s="151" t="s">
        <v>150</v>
      </c>
      <c r="D1" s="150" t="s">
        <v>151</v>
      </c>
    </row>
    <row r="2" spans="1:4" s="179" customFormat="1" ht="15">
      <c r="A2" s="176"/>
      <c r="B2" s="177"/>
      <c r="C2" s="178"/>
      <c r="D2" s="177"/>
    </row>
    <row r="3" spans="1:4" ht="18">
      <c r="A3" s="182" t="s">
        <v>0</v>
      </c>
      <c r="B3" s="180"/>
      <c r="C3" s="181"/>
      <c r="D3" s="180"/>
    </row>
    <row r="4" spans="1:4" ht="15.75" customHeight="1">
      <c r="A4" s="79" t="s">
        <v>107</v>
      </c>
      <c r="B4" s="123" t="s">
        <v>109</v>
      </c>
      <c r="C4" s="88" t="s">
        <v>152</v>
      </c>
      <c r="D4" s="123"/>
    </row>
    <row r="5" spans="1:4" ht="18" customHeight="1">
      <c r="A5" s="79" t="s">
        <v>90</v>
      </c>
      <c r="B5" s="123" t="s">
        <v>70</v>
      </c>
      <c r="C5" s="92" t="s">
        <v>173</v>
      </c>
      <c r="D5" s="173" t="s">
        <v>174</v>
      </c>
    </row>
    <row r="6" spans="1:4" ht="30.75" customHeight="1">
      <c r="A6" s="87" t="s">
        <v>91</v>
      </c>
      <c r="B6" s="155" t="s">
        <v>59</v>
      </c>
      <c r="C6" s="89" t="s">
        <v>152</v>
      </c>
      <c r="D6" s="152" t="s">
        <v>154</v>
      </c>
    </row>
    <row r="7" spans="1:4" ht="34.5" customHeight="1">
      <c r="A7" s="87" t="s">
        <v>108</v>
      </c>
      <c r="B7" s="155" t="s">
        <v>60</v>
      </c>
      <c r="C7" s="89" t="s">
        <v>152</v>
      </c>
      <c r="D7" s="152" t="s">
        <v>172</v>
      </c>
    </row>
    <row r="8" spans="1:4" s="55" customFormat="1" ht="12.75" customHeight="1">
      <c r="A8" s="808" t="s">
        <v>62</v>
      </c>
      <c r="B8" s="804" t="s">
        <v>164</v>
      </c>
      <c r="C8" s="804"/>
      <c r="D8" s="805"/>
    </row>
    <row r="9" spans="1:4" s="55" customFormat="1" ht="12.75">
      <c r="A9" s="809"/>
      <c r="B9" s="806"/>
      <c r="C9" s="806"/>
      <c r="D9" s="807"/>
    </row>
    <row r="10" spans="2:4" ht="12.75">
      <c r="B10" s="123"/>
      <c r="C10" s="88"/>
      <c r="D10" s="123"/>
    </row>
    <row r="11" spans="1:4" ht="33" customHeight="1">
      <c r="A11" s="87" t="s">
        <v>73</v>
      </c>
      <c r="B11" s="155" t="s">
        <v>42</v>
      </c>
      <c r="C11" s="89" t="s">
        <v>159</v>
      </c>
      <c r="D11" s="152" t="s">
        <v>160</v>
      </c>
    </row>
    <row r="12" spans="1:4" s="156" customFormat="1" ht="29.25" customHeight="1">
      <c r="A12" s="87" t="s">
        <v>105</v>
      </c>
      <c r="B12" s="155" t="s">
        <v>106</v>
      </c>
      <c r="C12" s="89"/>
      <c r="D12" s="155" t="s">
        <v>161</v>
      </c>
    </row>
    <row r="13" spans="1:4" s="156" customFormat="1" ht="29.25" customHeight="1">
      <c r="A13" s="821" t="s">
        <v>74</v>
      </c>
      <c r="B13" s="825" t="s">
        <v>75</v>
      </c>
      <c r="C13" s="823" t="s">
        <v>153</v>
      </c>
      <c r="D13" s="157" t="s">
        <v>185</v>
      </c>
    </row>
    <row r="14" spans="1:4" ht="47.25" customHeight="1">
      <c r="A14" s="822"/>
      <c r="B14" s="826"/>
      <c r="C14" s="824"/>
      <c r="D14" s="159" t="s">
        <v>175</v>
      </c>
    </row>
    <row r="15" spans="1:4" s="174" customFormat="1" ht="12.75" customHeight="1">
      <c r="A15" s="808" t="s">
        <v>12</v>
      </c>
      <c r="B15" s="810" t="s">
        <v>166</v>
      </c>
      <c r="C15" s="810"/>
      <c r="D15" s="811"/>
    </row>
    <row r="16" spans="1:4" s="174" customFormat="1" ht="33.75" customHeight="1">
      <c r="A16" s="809"/>
      <c r="B16" s="812"/>
      <c r="C16" s="812"/>
      <c r="D16" s="813"/>
    </row>
    <row r="17" spans="1:4" s="196" customFormat="1" ht="15" customHeight="1">
      <c r="A17" s="193"/>
      <c r="B17" s="194"/>
      <c r="C17" s="194"/>
      <c r="D17" s="195"/>
    </row>
    <row r="18" spans="1:4" ht="43.5" customHeight="1">
      <c r="A18" s="197" t="s">
        <v>76</v>
      </c>
      <c r="B18" s="152" t="s">
        <v>218</v>
      </c>
      <c r="C18" s="89" t="s">
        <v>153</v>
      </c>
      <c r="D18" s="155" t="s">
        <v>220</v>
      </c>
    </row>
    <row r="19" spans="1:5" ht="123.75" customHeight="1">
      <c r="A19" s="184" t="s">
        <v>77</v>
      </c>
      <c r="B19" s="152" t="s">
        <v>219</v>
      </c>
      <c r="C19" s="89" t="s">
        <v>176</v>
      </c>
      <c r="D19" s="126" t="s">
        <v>222</v>
      </c>
      <c r="E19" s="93"/>
    </row>
    <row r="20" spans="1:9" ht="27" customHeight="1">
      <c r="A20" s="184" t="s">
        <v>99</v>
      </c>
      <c r="B20" s="152" t="s">
        <v>78</v>
      </c>
      <c r="C20" s="89" t="s">
        <v>153</v>
      </c>
      <c r="D20" s="172"/>
      <c r="E20"/>
      <c r="F20"/>
      <c r="G20"/>
      <c r="H20"/>
      <c r="I20"/>
    </row>
    <row r="21" spans="1:4" ht="43.5" customHeight="1">
      <c r="A21" s="815" t="s">
        <v>221</v>
      </c>
      <c r="B21" s="818" t="s">
        <v>100</v>
      </c>
      <c r="C21" s="153" t="s">
        <v>177</v>
      </c>
      <c r="D21" s="160" t="s">
        <v>205</v>
      </c>
    </row>
    <row r="22" spans="1:4" ht="18" customHeight="1">
      <c r="A22" s="816"/>
      <c r="B22" s="819"/>
      <c r="C22" s="163" t="s">
        <v>101</v>
      </c>
      <c r="D22" s="814" t="s">
        <v>178</v>
      </c>
    </row>
    <row r="23" spans="1:4" ht="24" customHeight="1">
      <c r="A23" s="816"/>
      <c r="B23" s="819"/>
      <c r="C23" s="164" t="s">
        <v>156</v>
      </c>
      <c r="D23" s="814"/>
    </row>
    <row r="24" spans="1:4" ht="29.25" customHeight="1">
      <c r="A24" s="816"/>
      <c r="B24" s="819"/>
      <c r="C24" s="154" t="s">
        <v>131</v>
      </c>
      <c r="D24" s="161" t="s">
        <v>132</v>
      </c>
    </row>
    <row r="25" spans="1:4" ht="51" customHeight="1">
      <c r="A25" s="817"/>
      <c r="B25" s="820"/>
      <c r="C25" s="159" t="s">
        <v>155</v>
      </c>
      <c r="D25" s="162" t="s">
        <v>179</v>
      </c>
    </row>
    <row r="26" spans="1:4" ht="20.25" customHeight="1">
      <c r="A26" s="175" t="s">
        <v>15</v>
      </c>
      <c r="B26" s="124"/>
      <c r="C26" s="90"/>
      <c r="D26" s="124"/>
    </row>
    <row r="27" spans="1:4" ht="12.75" customHeight="1">
      <c r="A27" s="183"/>
      <c r="B27" s="123"/>
      <c r="C27" s="88"/>
      <c r="D27" s="123"/>
    </row>
    <row r="28" spans="1:4" ht="48" customHeight="1">
      <c r="A28" s="81" t="s">
        <v>84</v>
      </c>
      <c r="B28" s="123" t="s">
        <v>82</v>
      </c>
      <c r="C28" s="89" t="s">
        <v>157</v>
      </c>
      <c r="D28" s="89" t="s">
        <v>180</v>
      </c>
    </row>
    <row r="29" spans="1:4" ht="31.5" customHeight="1">
      <c r="A29" s="81" t="s">
        <v>85</v>
      </c>
      <c r="B29" s="123" t="s">
        <v>83</v>
      </c>
      <c r="C29" s="89" t="s">
        <v>189</v>
      </c>
      <c r="D29" s="123" t="s">
        <v>197</v>
      </c>
    </row>
    <row r="30" spans="1:4" ht="42.75" customHeight="1">
      <c r="A30" s="184" t="s">
        <v>86</v>
      </c>
      <c r="B30" s="152" t="s">
        <v>158</v>
      </c>
      <c r="C30" s="89" t="s">
        <v>157</v>
      </c>
      <c r="D30" s="185" t="s">
        <v>184</v>
      </c>
    </row>
    <row r="31" spans="1:4" ht="25.5">
      <c r="A31" s="184" t="s">
        <v>87</v>
      </c>
      <c r="B31" s="155" t="s">
        <v>181</v>
      </c>
      <c r="C31" s="91" t="s">
        <v>71</v>
      </c>
      <c r="D31" s="123"/>
    </row>
    <row r="32" spans="1:4" ht="25.5" customHeight="1">
      <c r="A32" s="184" t="s">
        <v>121</v>
      </c>
      <c r="B32" s="123" t="s">
        <v>182</v>
      </c>
      <c r="C32" s="89"/>
      <c r="D32" s="123" t="s">
        <v>183</v>
      </c>
    </row>
    <row r="33" spans="1:4" ht="21.75" customHeight="1">
      <c r="A33" s="79"/>
      <c r="B33" s="158" t="s">
        <v>130</v>
      </c>
      <c r="C33" s="91" t="s">
        <v>71</v>
      </c>
      <c r="D33" s="123"/>
    </row>
    <row r="34" spans="1:4" ht="20.25" customHeight="1">
      <c r="A34" s="175" t="s">
        <v>187</v>
      </c>
      <c r="B34" s="124"/>
      <c r="C34" s="124"/>
      <c r="D34" s="124"/>
    </row>
    <row r="35" spans="1:4" ht="12.75">
      <c r="A35" s="79"/>
      <c r="B35" s="123"/>
      <c r="C35" s="88"/>
      <c r="D35" s="123"/>
    </row>
    <row r="36" spans="1:4" ht="25.5">
      <c r="A36" s="79"/>
      <c r="B36" s="152" t="s">
        <v>186</v>
      </c>
      <c r="C36" s="186" t="s">
        <v>131</v>
      </c>
      <c r="D36" s="123" t="s">
        <v>188</v>
      </c>
    </row>
  </sheetData>
  <mergeCells count="10">
    <mergeCell ref="D22:D23"/>
    <mergeCell ref="A21:A25"/>
    <mergeCell ref="B21:B25"/>
    <mergeCell ref="A13:A14"/>
    <mergeCell ref="C13:C14"/>
    <mergeCell ref="B13:B14"/>
    <mergeCell ref="B8:D9"/>
    <mergeCell ref="A8:A9"/>
    <mergeCell ref="B15:D16"/>
    <mergeCell ref="A15:A1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rowBreaks count="1" manualBreakCount="1">
    <brk id="20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J44"/>
  <sheetViews>
    <sheetView workbookViewId="0" topLeftCell="A1">
      <selection activeCell="N31" sqref="N31"/>
    </sheetView>
  </sheetViews>
  <sheetFormatPr defaultColWidth="9.00390625" defaultRowHeight="12.75"/>
  <sheetData>
    <row r="2" spans="1:10" ht="13.5" thickBot="1">
      <c r="A2" s="11" t="s">
        <v>88</v>
      </c>
      <c r="B2" s="2"/>
      <c r="C2" s="2"/>
      <c r="D2" s="2"/>
      <c r="E2" s="2"/>
      <c r="F2" s="2"/>
      <c r="G2" s="2"/>
      <c r="H2" s="2"/>
      <c r="I2" s="2"/>
      <c r="J2" s="2"/>
    </row>
    <row r="3" spans="1:10" ht="34.5" customHeight="1" thickBot="1">
      <c r="A3" s="46" t="s">
        <v>38</v>
      </c>
      <c r="B3" s="754" t="s">
        <v>195</v>
      </c>
      <c r="C3" s="755"/>
      <c r="D3" s="103" t="s">
        <v>117</v>
      </c>
      <c r="E3" s="48" t="s">
        <v>39</v>
      </c>
      <c r="F3" s="756" t="s">
        <v>56</v>
      </c>
      <c r="G3" s="755"/>
      <c r="H3" s="47" t="s">
        <v>57</v>
      </c>
      <c r="I3" s="47" t="s">
        <v>19</v>
      </c>
      <c r="J3" s="49" t="s">
        <v>10</v>
      </c>
    </row>
    <row r="4" spans="1:10" ht="12.75">
      <c r="A4" s="32"/>
      <c r="B4" s="33"/>
      <c r="C4" s="33"/>
      <c r="D4" s="33"/>
      <c r="E4" s="33"/>
      <c r="F4" s="25"/>
      <c r="G4" s="25"/>
      <c r="H4" s="25"/>
      <c r="I4" s="34"/>
      <c r="J4" s="77">
        <f>SUM(B4:I4)</f>
        <v>0</v>
      </c>
    </row>
    <row r="5" spans="1:10" ht="12.75">
      <c r="A5" s="32" t="s">
        <v>191</v>
      </c>
      <c r="B5" s="33"/>
      <c r="C5" s="33">
        <v>2</v>
      </c>
      <c r="D5" s="33"/>
      <c r="E5" s="33"/>
      <c r="F5" s="25">
        <v>2</v>
      </c>
      <c r="G5" s="25">
        <v>1</v>
      </c>
      <c r="H5" s="25"/>
      <c r="I5" s="34"/>
      <c r="J5" s="77">
        <f aca="true" t="shared" si="0" ref="J5:J11">SUM(B5:I5)</f>
        <v>5</v>
      </c>
    </row>
    <row r="6" spans="1:10" ht="12.75">
      <c r="A6" s="30" t="s">
        <v>190</v>
      </c>
      <c r="B6" s="15">
        <v>1</v>
      </c>
      <c r="C6" s="23">
        <v>1</v>
      </c>
      <c r="D6" s="15">
        <v>2</v>
      </c>
      <c r="E6" s="15"/>
      <c r="F6" s="23">
        <v>4</v>
      </c>
      <c r="G6" s="23">
        <v>3</v>
      </c>
      <c r="H6" s="23"/>
      <c r="I6" s="29"/>
      <c r="J6" s="77">
        <f t="shared" si="0"/>
        <v>11</v>
      </c>
    </row>
    <row r="7" spans="1:10" ht="12.75">
      <c r="A7" s="30" t="s">
        <v>192</v>
      </c>
      <c r="B7" s="15"/>
      <c r="C7" s="23">
        <v>4</v>
      </c>
      <c r="D7" s="15"/>
      <c r="E7" s="15"/>
      <c r="F7" s="23">
        <v>4</v>
      </c>
      <c r="G7" s="23">
        <v>8</v>
      </c>
      <c r="H7" s="23">
        <v>2</v>
      </c>
      <c r="I7" s="29"/>
      <c r="J7" s="77">
        <f t="shared" si="0"/>
        <v>18</v>
      </c>
    </row>
    <row r="8" spans="1:10" ht="12.75">
      <c r="A8" s="30" t="s">
        <v>193</v>
      </c>
      <c r="B8" s="15">
        <v>1</v>
      </c>
      <c r="C8" s="15">
        <v>2</v>
      </c>
      <c r="D8" s="15"/>
      <c r="E8" s="15"/>
      <c r="F8" s="23">
        <v>1</v>
      </c>
      <c r="G8" s="23">
        <v>1</v>
      </c>
      <c r="H8" s="23"/>
      <c r="I8" s="29"/>
      <c r="J8" s="77">
        <f t="shared" si="0"/>
        <v>5</v>
      </c>
    </row>
    <row r="9" spans="1:10" ht="12.75">
      <c r="A9" s="30" t="s">
        <v>194</v>
      </c>
      <c r="B9" s="15"/>
      <c r="C9" s="15">
        <v>1</v>
      </c>
      <c r="D9" s="15"/>
      <c r="E9" s="147"/>
      <c r="F9" s="15">
        <v>3</v>
      </c>
      <c r="G9" s="23">
        <v>4</v>
      </c>
      <c r="H9" s="23">
        <v>1</v>
      </c>
      <c r="I9" s="29"/>
      <c r="J9" s="77">
        <f t="shared" si="0"/>
        <v>9</v>
      </c>
    </row>
    <row r="10" spans="1:10" ht="12.75">
      <c r="A10" s="30"/>
      <c r="B10" s="15"/>
      <c r="C10" s="15"/>
      <c r="D10" s="15"/>
      <c r="E10" s="15"/>
      <c r="F10" s="28"/>
      <c r="G10" s="28"/>
      <c r="H10" s="54"/>
      <c r="I10" s="29"/>
      <c r="J10" s="77">
        <f t="shared" si="0"/>
        <v>0</v>
      </c>
    </row>
    <row r="11" spans="1:10" ht="13.5" thickBot="1">
      <c r="A11" s="31"/>
      <c r="B11" s="21"/>
      <c r="C11" s="21"/>
      <c r="D11" s="21"/>
      <c r="E11" s="21"/>
      <c r="F11" s="22"/>
      <c r="G11" s="22"/>
      <c r="H11" s="22"/>
      <c r="I11" s="22"/>
      <c r="J11" s="77">
        <f t="shared" si="0"/>
        <v>0</v>
      </c>
    </row>
    <row r="12" spans="1:10" ht="13.5" thickBot="1">
      <c r="A12" s="14" t="s">
        <v>10</v>
      </c>
      <c r="B12" s="53">
        <f>SUM(B4:B11)</f>
        <v>2</v>
      </c>
      <c r="C12" s="58">
        <f aca="true" t="shared" si="1" ref="C12:I12">SUM(C4:C11)</f>
        <v>10</v>
      </c>
      <c r="D12" s="58">
        <f>SUM(D4:D11)</f>
        <v>2</v>
      </c>
      <c r="E12" s="58">
        <f t="shared" si="1"/>
        <v>0</v>
      </c>
      <c r="F12" s="58">
        <f t="shared" si="1"/>
        <v>14</v>
      </c>
      <c r="G12" s="58">
        <f t="shared" si="1"/>
        <v>17</v>
      </c>
      <c r="H12" s="58">
        <f t="shared" si="1"/>
        <v>3</v>
      </c>
      <c r="I12" s="58">
        <f t="shared" si="1"/>
        <v>0</v>
      </c>
      <c r="J12" s="59">
        <f>SUM(B12:I12)</f>
        <v>48</v>
      </c>
    </row>
    <row r="16" ht="13.5" thickBot="1"/>
    <row r="17" spans="1:10" ht="20.25" thickBot="1">
      <c r="A17" s="827" t="s">
        <v>38</v>
      </c>
      <c r="B17" s="829" t="s">
        <v>58</v>
      </c>
      <c r="C17" s="830"/>
      <c r="D17" s="830"/>
      <c r="E17" s="830"/>
      <c r="F17" s="831" t="s">
        <v>34</v>
      </c>
      <c r="G17" s="128"/>
      <c r="H17" s="44" t="s">
        <v>38</v>
      </c>
      <c r="I17" s="50" t="s">
        <v>51</v>
      </c>
      <c r="J17" s="24" t="s">
        <v>52</v>
      </c>
    </row>
    <row r="18" spans="1:10" ht="13.5" thickBot="1">
      <c r="A18" s="828"/>
      <c r="B18" s="100" t="s">
        <v>47</v>
      </c>
      <c r="C18" s="100" t="s">
        <v>49</v>
      </c>
      <c r="D18" s="100" t="s">
        <v>48</v>
      </c>
      <c r="E18" s="101" t="s">
        <v>49</v>
      </c>
      <c r="F18" s="832"/>
      <c r="G18" s="128"/>
      <c r="H18" s="170"/>
      <c r="I18" s="168"/>
      <c r="J18" s="9"/>
    </row>
    <row r="19" spans="1:10" ht="12.75">
      <c r="A19" s="95"/>
      <c r="B19" s="108"/>
      <c r="C19" s="113"/>
      <c r="D19" s="106"/>
      <c r="E19" s="118"/>
      <c r="F19" s="82"/>
      <c r="G19" s="102"/>
      <c r="H19" s="95" t="s">
        <v>191</v>
      </c>
      <c r="I19" s="168">
        <v>45</v>
      </c>
      <c r="J19" s="9">
        <v>8</v>
      </c>
    </row>
    <row r="20" spans="1:10" ht="12.75">
      <c r="A20" s="95" t="s">
        <v>191</v>
      </c>
      <c r="B20" s="109" t="s">
        <v>112</v>
      </c>
      <c r="C20" s="114">
        <v>1</v>
      </c>
      <c r="D20" s="107" t="s">
        <v>116</v>
      </c>
      <c r="E20" s="119"/>
      <c r="F20" s="83"/>
      <c r="G20" s="102"/>
      <c r="H20" s="96" t="s">
        <v>190</v>
      </c>
      <c r="I20" s="166">
        <v>15</v>
      </c>
      <c r="J20" s="7"/>
    </row>
    <row r="21" spans="1:10" ht="12.75">
      <c r="A21" s="96" t="s">
        <v>190</v>
      </c>
      <c r="B21" s="109" t="s">
        <v>112</v>
      </c>
      <c r="C21" s="115">
        <v>1</v>
      </c>
      <c r="D21" s="107" t="s">
        <v>116</v>
      </c>
      <c r="E21" s="120"/>
      <c r="F21" s="84"/>
      <c r="G21" s="102"/>
      <c r="H21" s="96" t="s">
        <v>194</v>
      </c>
      <c r="I21" s="166">
        <v>15</v>
      </c>
      <c r="J21" s="7"/>
    </row>
    <row r="22" spans="1:10" ht="12.75">
      <c r="A22" s="96" t="s">
        <v>194</v>
      </c>
      <c r="B22" s="109" t="s">
        <v>112</v>
      </c>
      <c r="C22" s="115"/>
      <c r="D22" s="107"/>
      <c r="E22" s="120"/>
      <c r="F22" s="84"/>
      <c r="G22" s="102"/>
      <c r="H22" s="96" t="s">
        <v>192</v>
      </c>
      <c r="I22" s="166">
        <v>55</v>
      </c>
      <c r="J22" s="7"/>
    </row>
    <row r="23" spans="1:10" ht="12.75">
      <c r="A23" s="96" t="s">
        <v>192</v>
      </c>
      <c r="B23" s="109" t="s">
        <v>112</v>
      </c>
      <c r="C23" s="115">
        <v>1</v>
      </c>
      <c r="D23" s="107" t="s">
        <v>116</v>
      </c>
      <c r="E23" s="120">
        <v>6</v>
      </c>
      <c r="F23" s="84"/>
      <c r="G23" s="102"/>
      <c r="H23" s="96" t="s">
        <v>193</v>
      </c>
      <c r="I23" s="166">
        <v>19</v>
      </c>
      <c r="J23" s="7"/>
    </row>
    <row r="24" spans="1:10" ht="12.75">
      <c r="A24" s="96" t="s">
        <v>193</v>
      </c>
      <c r="B24" s="109" t="s">
        <v>112</v>
      </c>
      <c r="C24" s="115">
        <v>1</v>
      </c>
      <c r="D24" s="111"/>
      <c r="E24" s="121"/>
      <c r="F24" s="84"/>
      <c r="G24" s="102"/>
      <c r="H24" s="40"/>
      <c r="I24" s="166"/>
      <c r="J24" s="7"/>
    </row>
    <row r="25" spans="1:10" ht="13.5" thickBot="1">
      <c r="A25" s="96"/>
      <c r="B25" s="109"/>
      <c r="C25" s="115"/>
      <c r="D25" s="107" t="s">
        <v>116</v>
      </c>
      <c r="E25" s="120"/>
      <c r="F25" s="84"/>
      <c r="G25" s="102"/>
      <c r="H25" s="171"/>
      <c r="I25" s="169"/>
      <c r="J25" s="8"/>
    </row>
    <row r="26" spans="1:10" ht="13.5" thickBot="1">
      <c r="A26" s="97"/>
      <c r="B26" s="110"/>
      <c r="C26" s="116"/>
      <c r="D26" s="107" t="s">
        <v>116</v>
      </c>
      <c r="E26" s="122"/>
      <c r="F26" s="85"/>
      <c r="G26" s="102"/>
      <c r="H26" s="43" t="s">
        <v>10</v>
      </c>
      <c r="I26" s="12">
        <f>SUM(I18:I25)</f>
        <v>149</v>
      </c>
      <c r="J26" s="13">
        <f>SUM(J18:J25)</f>
        <v>8</v>
      </c>
    </row>
    <row r="27" spans="1:7" ht="13.5" thickBot="1">
      <c r="A27" s="98" t="s">
        <v>10</v>
      </c>
      <c r="B27" s="104"/>
      <c r="C27" s="117">
        <f>SUM(C19:C26)</f>
        <v>4</v>
      </c>
      <c r="D27" s="105"/>
      <c r="E27" s="117">
        <f>SUM(E19:E26)</f>
        <v>6</v>
      </c>
      <c r="F27" s="86">
        <f>SUM(F19:F26)</f>
        <v>0</v>
      </c>
      <c r="G27" s="99"/>
    </row>
    <row r="31" spans="1:5" ht="15.75">
      <c r="A31" s="75"/>
      <c r="B31" s="753" t="s">
        <v>59</v>
      </c>
      <c r="C31" s="753"/>
      <c r="D31" s="753"/>
      <c r="E31" s="753"/>
    </row>
    <row r="32" spans="1:5" ht="15.75">
      <c r="A32" s="75"/>
      <c r="B32" s="753"/>
      <c r="C32" s="753"/>
      <c r="D32" s="753"/>
      <c r="E32" s="753"/>
    </row>
    <row r="33" spans="1:5" ht="15.75">
      <c r="A33" s="75"/>
      <c r="B33" s="76"/>
      <c r="C33" s="76"/>
      <c r="D33" s="76"/>
      <c r="E33" s="76"/>
    </row>
    <row r="34" spans="1:5" ht="13.5" thickBot="1">
      <c r="A34" s="6"/>
      <c r="B34" s="11" t="s">
        <v>89</v>
      </c>
      <c r="C34" s="74"/>
      <c r="D34" s="74"/>
      <c r="E34" s="6"/>
    </row>
    <row r="35" spans="1:5" ht="20.25" thickBot="1">
      <c r="A35" s="36"/>
      <c r="B35" s="70" t="s">
        <v>38</v>
      </c>
      <c r="C35" s="66" t="s">
        <v>40</v>
      </c>
      <c r="D35" s="60" t="s">
        <v>41</v>
      </c>
      <c r="E35" s="24" t="s">
        <v>72</v>
      </c>
    </row>
    <row r="36" spans="1:5" ht="12.75">
      <c r="A36" s="6"/>
      <c r="B36" s="71"/>
      <c r="C36" s="67"/>
      <c r="D36" s="65"/>
      <c r="E36" s="9"/>
    </row>
    <row r="37" spans="1:5" ht="12.75">
      <c r="A37" s="6"/>
      <c r="B37" s="95" t="s">
        <v>191</v>
      </c>
      <c r="C37" s="45"/>
      <c r="D37" s="61"/>
      <c r="E37" s="7"/>
    </row>
    <row r="38" spans="1:5" ht="12.75">
      <c r="A38" s="6"/>
      <c r="B38" s="96" t="s">
        <v>190</v>
      </c>
      <c r="C38" s="45"/>
      <c r="D38" s="61"/>
      <c r="E38" s="7"/>
    </row>
    <row r="39" spans="1:5" ht="12.75">
      <c r="A39" s="6"/>
      <c r="B39" s="96" t="s">
        <v>194</v>
      </c>
      <c r="C39" s="166"/>
      <c r="D39" s="165"/>
      <c r="E39" s="7"/>
    </row>
    <row r="40" spans="1:5" ht="12.75">
      <c r="A40" s="6"/>
      <c r="B40" s="96" t="s">
        <v>192</v>
      </c>
      <c r="C40" s="45">
        <v>330</v>
      </c>
      <c r="D40" s="61">
        <v>3360</v>
      </c>
      <c r="E40" s="7">
        <v>24</v>
      </c>
    </row>
    <row r="41" spans="1:5" ht="12.75">
      <c r="A41" s="6"/>
      <c r="B41" s="96" t="s">
        <v>193</v>
      </c>
      <c r="C41" s="45">
        <v>15</v>
      </c>
      <c r="D41" s="61">
        <v>255</v>
      </c>
      <c r="E41" s="7"/>
    </row>
    <row r="42" spans="1:5" ht="12.75">
      <c r="A42" s="6"/>
      <c r="B42" s="73"/>
      <c r="C42" s="45"/>
      <c r="D42" s="61"/>
      <c r="E42" s="62"/>
    </row>
    <row r="43" spans="1:5" ht="13.5" thickBot="1">
      <c r="A43" s="6"/>
      <c r="B43" s="73"/>
      <c r="C43" s="68"/>
      <c r="D43" s="63"/>
      <c r="E43" s="64"/>
    </row>
    <row r="44" spans="1:5" ht="13.5" thickBot="1">
      <c r="A44" s="27"/>
      <c r="B44" s="14" t="s">
        <v>10</v>
      </c>
      <c r="C44" s="69">
        <f>SUM(C36:C43)</f>
        <v>345</v>
      </c>
      <c r="D44" s="78">
        <f>SUM(D36:D43)</f>
        <v>3615</v>
      </c>
      <c r="E44" s="13">
        <f>SUM(E36:E43)</f>
        <v>24</v>
      </c>
    </row>
  </sheetData>
  <mergeCells count="6">
    <mergeCell ref="B31:E32"/>
    <mergeCell ref="B3:C3"/>
    <mergeCell ref="F3:G3"/>
    <mergeCell ref="A17:A18"/>
    <mergeCell ref="B17:E17"/>
    <mergeCell ref="F17:F18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7"/>
  <sheetViews>
    <sheetView workbookViewId="0" topLeftCell="A28">
      <selection activeCell="K19" sqref="K19"/>
    </sheetView>
  </sheetViews>
  <sheetFormatPr defaultColWidth="9.00390625" defaultRowHeight="12.75"/>
  <cols>
    <col min="1" max="1" width="14.125" style="3" customWidth="1"/>
    <col min="2" max="14" width="9.125" style="3" customWidth="1"/>
    <col min="15" max="15" width="20.25390625" style="3" customWidth="1"/>
    <col min="16" max="16384" width="9.125" style="3" customWidth="1"/>
  </cols>
  <sheetData>
    <row r="1" spans="1:4" s="198" customFormat="1" ht="18">
      <c r="A1" s="842" t="s">
        <v>163</v>
      </c>
      <c r="B1" s="842"/>
      <c r="C1" s="842"/>
      <c r="D1" s="842"/>
    </row>
    <row r="2" spans="1:4" ht="15.75">
      <c r="A2" s="199"/>
      <c r="B2" s="199"/>
      <c r="C2" s="199"/>
      <c r="D2" s="199"/>
    </row>
    <row r="3" spans="1:10" ht="15.75">
      <c r="A3" s="200" t="s">
        <v>164</v>
      </c>
      <c r="B3" s="201"/>
      <c r="C3" s="201"/>
      <c r="D3" s="201"/>
      <c r="E3" s="202"/>
      <c r="F3" s="202"/>
      <c r="G3" s="202"/>
      <c r="H3" s="202"/>
      <c r="I3" s="202"/>
      <c r="J3" s="202"/>
    </row>
    <row r="4" spans="1:4" ht="15.75">
      <c r="A4" s="199"/>
      <c r="B4" s="199"/>
      <c r="C4" s="199"/>
      <c r="D4" s="199"/>
    </row>
    <row r="5" spans="6:15" ht="15">
      <c r="F5" s="208" t="s">
        <v>277</v>
      </c>
      <c r="G5" s="204"/>
      <c r="H5" s="204"/>
      <c r="N5" s="858" t="s">
        <v>245</v>
      </c>
      <c r="O5" s="858"/>
    </row>
    <row r="6" spans="1:15" ht="24.75" customHeight="1">
      <c r="A6" s="5" t="s">
        <v>0</v>
      </c>
      <c r="N6" s="863" t="s">
        <v>373</v>
      </c>
      <c r="O6" s="863"/>
    </row>
    <row r="7" spans="1:15" ht="24.75" customHeight="1">
      <c r="A7" s="5" t="s">
        <v>239</v>
      </c>
      <c r="F7" s="205" t="s">
        <v>278</v>
      </c>
      <c r="G7" s="206"/>
      <c r="H7" s="206"/>
      <c r="I7" s="206"/>
      <c r="L7" s="206"/>
      <c r="N7" s="214" t="s">
        <v>191</v>
      </c>
      <c r="O7" s="212"/>
    </row>
    <row r="8" spans="1:15" ht="24.75" customHeight="1">
      <c r="A8" s="5" t="s">
        <v>240</v>
      </c>
      <c r="F8" s="846" t="s">
        <v>358</v>
      </c>
      <c r="G8" s="847"/>
      <c r="H8" s="847"/>
      <c r="I8" s="847"/>
      <c r="J8" s="847"/>
      <c r="K8" s="847"/>
      <c r="L8" s="847"/>
      <c r="M8" s="847"/>
      <c r="N8" s="215" t="s">
        <v>279</v>
      </c>
      <c r="O8" s="212"/>
    </row>
    <row r="9" spans="14:15" ht="24.75" customHeight="1">
      <c r="N9" s="212"/>
      <c r="O9" s="212"/>
    </row>
    <row r="10" spans="1:15" ht="24.75" customHeight="1">
      <c r="A10" s="5" t="s">
        <v>62</v>
      </c>
      <c r="N10" s="212"/>
      <c r="O10" s="212"/>
    </row>
    <row r="11" spans="1:15" ht="24.75" customHeight="1">
      <c r="A11" s="5" t="s">
        <v>165</v>
      </c>
      <c r="I11" s="204"/>
      <c r="J11" s="204"/>
      <c r="K11" s="204"/>
      <c r="L11" s="204"/>
      <c r="N11" s="212"/>
      <c r="O11" s="212"/>
    </row>
    <row r="12" spans="2:15" ht="32.25" customHeight="1">
      <c r="B12" s="227" t="s">
        <v>243</v>
      </c>
      <c r="F12" s="848" t="s">
        <v>280</v>
      </c>
      <c r="G12" s="849"/>
      <c r="H12" s="849"/>
      <c r="I12" s="849"/>
      <c r="J12" s="849"/>
      <c r="K12" s="849"/>
      <c r="L12" s="849"/>
      <c r="M12" s="850"/>
      <c r="N12" s="228" t="s">
        <v>372</v>
      </c>
      <c r="O12" s="216"/>
    </row>
    <row r="13" spans="2:15" ht="32.25" customHeight="1">
      <c r="B13" s="227"/>
      <c r="F13" s="848" t="s">
        <v>367</v>
      </c>
      <c r="G13" s="849"/>
      <c r="H13" s="849"/>
      <c r="I13" s="849"/>
      <c r="J13" s="849"/>
      <c r="K13" s="849"/>
      <c r="L13" s="849"/>
      <c r="M13" s="850"/>
      <c r="N13" s="860" t="s">
        <v>372</v>
      </c>
      <c r="O13" s="861"/>
    </row>
    <row r="14" spans="2:15" ht="37.5" customHeight="1">
      <c r="B14" s="5" t="s">
        <v>242</v>
      </c>
      <c r="F14" s="207"/>
      <c r="G14" s="204"/>
      <c r="H14" s="204"/>
      <c r="I14" s="204"/>
      <c r="J14" s="204"/>
      <c r="K14" s="204"/>
      <c r="L14" s="204"/>
      <c r="N14" s="215"/>
      <c r="O14" s="216"/>
    </row>
    <row r="15" spans="2:15" ht="38.25" customHeight="1">
      <c r="B15" s="5"/>
      <c r="C15" s="843" t="s">
        <v>223</v>
      </c>
      <c r="D15" s="844"/>
      <c r="E15" s="845"/>
      <c r="F15" s="851" t="s">
        <v>368</v>
      </c>
      <c r="G15" s="852"/>
      <c r="H15" s="852"/>
      <c r="I15" s="852"/>
      <c r="J15" s="852"/>
      <c r="K15" s="852"/>
      <c r="L15" s="852"/>
      <c r="M15" s="853"/>
      <c r="N15" s="214" t="s">
        <v>190</v>
      </c>
      <c r="O15" s="216"/>
    </row>
    <row r="16" spans="2:15" ht="24.75" customHeight="1">
      <c r="B16" s="5"/>
      <c r="C16" s="213" t="s">
        <v>224</v>
      </c>
      <c r="D16" s="213"/>
      <c r="E16" s="213"/>
      <c r="F16" s="846" t="s">
        <v>225</v>
      </c>
      <c r="G16" s="847"/>
      <c r="H16" s="847"/>
      <c r="I16" s="847"/>
      <c r="J16" s="847"/>
      <c r="K16" s="847"/>
      <c r="L16" s="847"/>
      <c r="N16" s="856" t="s">
        <v>246</v>
      </c>
      <c r="O16" s="857"/>
    </row>
    <row r="17" spans="2:15" ht="15.75" customHeight="1">
      <c r="B17" s="5"/>
      <c r="C17" s="191"/>
      <c r="F17" s="206"/>
      <c r="G17" s="206"/>
      <c r="H17" s="206"/>
      <c r="I17" s="206"/>
      <c r="J17" s="206"/>
      <c r="K17" s="206"/>
      <c r="L17" s="206"/>
      <c r="M17" s="203"/>
      <c r="N17" s="835" t="s">
        <v>372</v>
      </c>
      <c r="O17" s="862"/>
    </row>
    <row r="18" spans="2:15" ht="36.75" customHeight="1">
      <c r="B18" s="854" t="s">
        <v>244</v>
      </c>
      <c r="C18" s="854"/>
      <c r="D18" s="854"/>
      <c r="E18" s="855"/>
      <c r="F18" s="846"/>
      <c r="G18" s="847"/>
      <c r="H18" s="847"/>
      <c r="I18" s="847"/>
      <c r="J18" s="847"/>
      <c r="K18" s="847"/>
      <c r="L18" s="847"/>
      <c r="M18" s="859"/>
      <c r="N18" s="856" t="s">
        <v>241</v>
      </c>
      <c r="O18" s="857"/>
    </row>
    <row r="19" ht="24.75" customHeight="1">
      <c r="B19" s="5"/>
    </row>
    <row r="20" ht="24.75" customHeight="1">
      <c r="B20" s="5"/>
    </row>
    <row r="21" ht="24.75" customHeight="1">
      <c r="A21" s="5" t="s">
        <v>12</v>
      </c>
    </row>
    <row r="22" ht="24.75" customHeight="1">
      <c r="A22" s="5" t="s">
        <v>262</v>
      </c>
    </row>
    <row r="23" ht="24.75" customHeight="1">
      <c r="A23" s="211" t="s">
        <v>232</v>
      </c>
    </row>
    <row r="24" spans="1:15" ht="24.75" customHeight="1">
      <c r="A24" s="209" t="s">
        <v>21</v>
      </c>
      <c r="B24" s="218" t="s">
        <v>227</v>
      </c>
      <c r="C24" s="203" t="s">
        <v>228</v>
      </c>
      <c r="D24" s="833" t="s">
        <v>229</v>
      </c>
      <c r="E24" s="833"/>
      <c r="F24" s="833"/>
      <c r="G24" s="833"/>
      <c r="H24" s="833"/>
      <c r="I24" s="833"/>
      <c r="J24" s="833"/>
      <c r="K24" s="833"/>
      <c r="L24" s="833"/>
      <c r="M24" s="834"/>
      <c r="N24" s="217" t="s">
        <v>269</v>
      </c>
      <c r="O24" s="203"/>
    </row>
    <row r="25" spans="1:14" ht="24.75" customHeight="1">
      <c r="A25" s="414" t="s">
        <v>162</v>
      </c>
      <c r="B25" s="218" t="s">
        <v>230</v>
      </c>
      <c r="C25" s="203" t="s">
        <v>231</v>
      </c>
      <c r="D25" s="833" t="s">
        <v>361</v>
      </c>
      <c r="E25" s="833"/>
      <c r="F25" s="833"/>
      <c r="G25" s="833"/>
      <c r="H25" s="833"/>
      <c r="I25" s="833"/>
      <c r="J25" s="833"/>
      <c r="K25" s="833"/>
      <c r="L25" s="833"/>
      <c r="M25" s="834"/>
      <c r="N25" s="217" t="s">
        <v>269</v>
      </c>
    </row>
    <row r="26" spans="1:256" s="39" customFormat="1" ht="24.75" customHeight="1">
      <c r="A26" s="416" t="s">
        <v>359</v>
      </c>
      <c r="B26" s="218" t="s">
        <v>360</v>
      </c>
      <c r="C26" s="203" t="s">
        <v>112</v>
      </c>
      <c r="D26" s="833" t="s">
        <v>365</v>
      </c>
      <c r="E26" s="833"/>
      <c r="F26" s="833"/>
      <c r="G26" s="833"/>
      <c r="H26" s="833"/>
      <c r="I26" s="833"/>
      <c r="J26" s="833"/>
      <c r="K26" s="833"/>
      <c r="L26" s="833"/>
      <c r="M26" s="834"/>
      <c r="N26" s="415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5"/>
      <c r="AK26" s="415"/>
      <c r="AL26" s="415"/>
      <c r="AM26" s="415"/>
      <c r="AN26" s="415"/>
      <c r="AO26" s="415"/>
      <c r="AP26" s="415"/>
      <c r="AQ26" s="415"/>
      <c r="AR26" s="415"/>
      <c r="AS26" s="415"/>
      <c r="AT26" s="415"/>
      <c r="AU26" s="415"/>
      <c r="AV26" s="415"/>
      <c r="AW26" s="415"/>
      <c r="AX26" s="415"/>
      <c r="AY26" s="415"/>
      <c r="AZ26" s="415"/>
      <c r="BA26" s="415"/>
      <c r="BB26" s="415"/>
      <c r="BC26" s="415"/>
      <c r="BD26" s="415"/>
      <c r="BE26" s="415"/>
      <c r="BF26" s="415"/>
      <c r="BG26" s="415"/>
      <c r="BH26" s="415"/>
      <c r="BI26" s="415"/>
      <c r="BJ26" s="415"/>
      <c r="BK26" s="415"/>
      <c r="BL26" s="415"/>
      <c r="BM26" s="415"/>
      <c r="BN26" s="415"/>
      <c r="BO26" s="415"/>
      <c r="BP26" s="415"/>
      <c r="BQ26" s="415"/>
      <c r="BR26" s="415"/>
      <c r="BS26" s="415"/>
      <c r="BT26" s="415"/>
      <c r="BU26" s="415"/>
      <c r="BV26" s="415"/>
      <c r="BW26" s="415"/>
      <c r="BX26" s="415"/>
      <c r="BY26" s="415"/>
      <c r="BZ26" s="415"/>
      <c r="CA26" s="415"/>
      <c r="CB26" s="415"/>
      <c r="CC26" s="415"/>
      <c r="CD26" s="415"/>
      <c r="CE26" s="415"/>
      <c r="CF26" s="415"/>
      <c r="CG26" s="415"/>
      <c r="CH26" s="415"/>
      <c r="CI26" s="415"/>
      <c r="CJ26" s="415"/>
      <c r="CK26" s="415"/>
      <c r="CL26" s="415"/>
      <c r="CM26" s="415"/>
      <c r="CN26" s="415"/>
      <c r="CO26" s="415"/>
      <c r="CP26" s="415"/>
      <c r="CQ26" s="415"/>
      <c r="CR26" s="415"/>
      <c r="CS26" s="415"/>
      <c r="CT26" s="415"/>
      <c r="CU26" s="415"/>
      <c r="CV26" s="415"/>
      <c r="CW26" s="415"/>
      <c r="CX26" s="415"/>
      <c r="CY26" s="415"/>
      <c r="CZ26" s="415"/>
      <c r="DA26" s="415"/>
      <c r="DB26" s="415"/>
      <c r="DC26" s="415"/>
      <c r="DD26" s="415"/>
      <c r="DE26" s="415"/>
      <c r="DF26" s="415"/>
      <c r="DG26" s="415"/>
      <c r="DH26" s="415"/>
      <c r="DI26" s="415"/>
      <c r="DJ26" s="415"/>
      <c r="DK26" s="415"/>
      <c r="DL26" s="415"/>
      <c r="DM26" s="415"/>
      <c r="DN26" s="415"/>
      <c r="DO26" s="415"/>
      <c r="DP26" s="415"/>
      <c r="DQ26" s="415"/>
      <c r="DR26" s="415"/>
      <c r="DS26" s="415"/>
      <c r="DT26" s="415"/>
      <c r="DU26" s="415"/>
      <c r="DV26" s="415"/>
      <c r="DW26" s="415"/>
      <c r="DX26" s="415"/>
      <c r="DY26" s="415"/>
      <c r="DZ26" s="415"/>
      <c r="EA26" s="415"/>
      <c r="EB26" s="415"/>
      <c r="EC26" s="415"/>
      <c r="ED26" s="415"/>
      <c r="EE26" s="415"/>
      <c r="EF26" s="415"/>
      <c r="EG26" s="415"/>
      <c r="EH26" s="415"/>
      <c r="EI26" s="415"/>
      <c r="EJ26" s="415"/>
      <c r="EK26" s="415"/>
      <c r="EL26" s="415"/>
      <c r="EM26" s="415"/>
      <c r="EN26" s="415"/>
      <c r="EO26" s="415"/>
      <c r="EP26" s="415"/>
      <c r="EQ26" s="415"/>
      <c r="ER26" s="415"/>
      <c r="ES26" s="415"/>
      <c r="ET26" s="415"/>
      <c r="EU26" s="415"/>
      <c r="EV26" s="415"/>
      <c r="EW26" s="415"/>
      <c r="EX26" s="415"/>
      <c r="EY26" s="415"/>
      <c r="EZ26" s="415"/>
      <c r="FA26" s="415"/>
      <c r="FB26" s="415"/>
      <c r="FC26" s="415"/>
      <c r="FD26" s="415"/>
      <c r="FE26" s="415"/>
      <c r="FF26" s="415"/>
      <c r="FG26" s="415"/>
      <c r="FH26" s="415"/>
      <c r="FI26" s="415"/>
      <c r="FJ26" s="415"/>
      <c r="FK26" s="415"/>
      <c r="FL26" s="415"/>
      <c r="FM26" s="415"/>
      <c r="FN26" s="415"/>
      <c r="FO26" s="415"/>
      <c r="FP26" s="415"/>
      <c r="FQ26" s="415"/>
      <c r="FR26" s="415"/>
      <c r="FS26" s="415"/>
      <c r="FT26" s="415"/>
      <c r="FU26" s="415"/>
      <c r="FV26" s="415"/>
      <c r="FW26" s="415"/>
      <c r="FX26" s="415"/>
      <c r="FY26" s="415"/>
      <c r="FZ26" s="415"/>
      <c r="GA26" s="415"/>
      <c r="GB26" s="415"/>
      <c r="GC26" s="415"/>
      <c r="GD26" s="415"/>
      <c r="GE26" s="415"/>
      <c r="GF26" s="415"/>
      <c r="GG26" s="415"/>
      <c r="GH26" s="415"/>
      <c r="GI26" s="415"/>
      <c r="GJ26" s="415"/>
      <c r="GK26" s="415"/>
      <c r="GL26" s="415"/>
      <c r="GM26" s="415"/>
      <c r="GN26" s="415"/>
      <c r="GO26" s="415"/>
      <c r="GP26" s="415"/>
      <c r="GQ26" s="415"/>
      <c r="GR26" s="415"/>
      <c r="GS26" s="415"/>
      <c r="GT26" s="415"/>
      <c r="GU26" s="415"/>
      <c r="GV26" s="415"/>
      <c r="GW26" s="415"/>
      <c r="GX26" s="415"/>
      <c r="GY26" s="415"/>
      <c r="GZ26" s="415"/>
      <c r="HA26" s="415"/>
      <c r="HB26" s="415"/>
      <c r="HC26" s="415"/>
      <c r="HD26" s="415"/>
      <c r="HE26" s="415"/>
      <c r="HF26" s="415"/>
      <c r="HG26" s="415"/>
      <c r="HH26" s="415"/>
      <c r="HI26" s="415"/>
      <c r="HJ26" s="415"/>
      <c r="HK26" s="415"/>
      <c r="HL26" s="415"/>
      <c r="HM26" s="415"/>
      <c r="HN26" s="415"/>
      <c r="HO26" s="415"/>
      <c r="HP26" s="415"/>
      <c r="HQ26" s="415"/>
      <c r="HR26" s="415"/>
      <c r="HS26" s="415"/>
      <c r="HT26" s="415"/>
      <c r="HU26" s="415"/>
      <c r="HV26" s="415"/>
      <c r="HW26" s="415"/>
      <c r="HX26" s="415"/>
      <c r="HY26" s="415"/>
      <c r="HZ26" s="415"/>
      <c r="IA26" s="415"/>
      <c r="IB26" s="415"/>
      <c r="IC26" s="415"/>
      <c r="ID26" s="415"/>
      <c r="IE26" s="415"/>
      <c r="IF26" s="415"/>
      <c r="IG26" s="415"/>
      <c r="IH26" s="415"/>
      <c r="II26" s="415"/>
      <c r="IJ26" s="415"/>
      <c r="IK26" s="415"/>
      <c r="IL26" s="415"/>
      <c r="IM26" s="415"/>
      <c r="IN26" s="415"/>
      <c r="IO26" s="415"/>
      <c r="IP26" s="415"/>
      <c r="IQ26" s="415"/>
      <c r="IR26" s="415"/>
      <c r="IS26" s="415"/>
      <c r="IT26" s="415"/>
      <c r="IU26" s="415"/>
      <c r="IV26" s="415"/>
    </row>
    <row r="27" spans="1:15" ht="37.5" customHeight="1">
      <c r="A27" s="219" t="s">
        <v>233</v>
      </c>
      <c r="B27" s="3" t="s">
        <v>234</v>
      </c>
      <c r="N27" s="837" t="s">
        <v>267</v>
      </c>
      <c r="O27" s="838"/>
    </row>
    <row r="28" spans="2:15" ht="28.5" customHeight="1">
      <c r="B28" s="417" t="s">
        <v>226</v>
      </c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N28" s="837" t="s">
        <v>268</v>
      </c>
      <c r="O28" s="838"/>
    </row>
    <row r="29" spans="1:17" ht="24.75" customHeight="1">
      <c r="A29" s="39"/>
      <c r="B29" s="3" t="s">
        <v>167</v>
      </c>
      <c r="N29" s="226"/>
      <c r="O29" s="597"/>
      <c r="P29" s="225"/>
      <c r="Q29" s="225"/>
    </row>
    <row r="30" spans="1:20" ht="24.75" customHeight="1">
      <c r="A30" s="219" t="s">
        <v>362</v>
      </c>
      <c r="B30" s="3" t="s">
        <v>363</v>
      </c>
      <c r="G30" s="55"/>
      <c r="L30" s="225"/>
      <c r="N30" s="835" t="s">
        <v>364</v>
      </c>
      <c r="O30" s="836"/>
      <c r="P30" s="836"/>
      <c r="Q30" s="225"/>
      <c r="R30" s="55"/>
      <c r="S30" s="55"/>
      <c r="T30" s="55"/>
    </row>
    <row r="31" spans="1:20" ht="24.75" customHeight="1">
      <c r="A31" s="210"/>
      <c r="G31" s="55"/>
      <c r="L31" s="225"/>
      <c r="N31" s="225"/>
      <c r="O31" s="225"/>
      <c r="P31" s="225"/>
      <c r="Q31" s="225"/>
      <c r="R31" s="55"/>
      <c r="S31" s="55"/>
      <c r="T31" s="55"/>
    </row>
    <row r="32" ht="24.75" customHeight="1">
      <c r="L32" s="225"/>
    </row>
    <row r="33" ht="24.75" customHeight="1">
      <c r="A33" s="5" t="s">
        <v>263</v>
      </c>
    </row>
    <row r="34" spans="1:2" ht="24.75" customHeight="1">
      <c r="A34" s="5"/>
      <c r="B34" s="5" t="s">
        <v>168</v>
      </c>
    </row>
    <row r="35" spans="3:14" ht="24.75" customHeight="1">
      <c r="C35" s="5" t="s">
        <v>235</v>
      </c>
      <c r="F35" s="3" t="s">
        <v>236</v>
      </c>
      <c r="N35" s="217" t="s">
        <v>270</v>
      </c>
    </row>
    <row r="36" spans="3:14" ht="24.75" customHeight="1">
      <c r="C36" s="5" t="s">
        <v>237</v>
      </c>
      <c r="F36" s="3" t="s">
        <v>236</v>
      </c>
      <c r="N36" s="217" t="s">
        <v>270</v>
      </c>
    </row>
    <row r="37" spans="3:14" ht="24.75" customHeight="1">
      <c r="C37" s="5" t="s">
        <v>238</v>
      </c>
      <c r="F37" s="3" t="s">
        <v>249</v>
      </c>
      <c r="N37" s="217" t="s">
        <v>270</v>
      </c>
    </row>
    <row r="38" spans="2:14" ht="34.5" customHeight="1">
      <c r="B38" s="5" t="s">
        <v>169</v>
      </c>
      <c r="N38" s="226"/>
    </row>
    <row r="39" spans="3:14" ht="24.75" customHeight="1">
      <c r="C39" s="5" t="s">
        <v>170</v>
      </c>
      <c r="N39" s="217" t="s">
        <v>270</v>
      </c>
    </row>
    <row r="40" spans="1:14" ht="24.75" customHeight="1">
      <c r="A40" s="5" t="s">
        <v>264</v>
      </c>
      <c r="N40" s="217" t="s">
        <v>270</v>
      </c>
    </row>
    <row r="41" spans="2:13" ht="51" customHeight="1">
      <c r="B41" s="839" t="s">
        <v>369</v>
      </c>
      <c r="C41" s="839"/>
      <c r="D41" s="839"/>
      <c r="E41" s="839"/>
      <c r="F41" s="839"/>
      <c r="G41" s="839"/>
      <c r="H41" s="839"/>
      <c r="I41" s="839"/>
      <c r="J41" s="839"/>
      <c r="K41" s="839"/>
      <c r="L41" s="839"/>
      <c r="M41" s="839"/>
    </row>
    <row r="42" spans="2:13" ht="51" customHeight="1">
      <c r="B42" s="840" t="s">
        <v>371</v>
      </c>
      <c r="C42" s="841"/>
      <c r="D42" s="841"/>
      <c r="E42" s="841"/>
      <c r="F42" s="841"/>
      <c r="G42" s="841"/>
      <c r="H42" s="841"/>
      <c r="I42" s="841"/>
      <c r="J42" s="841"/>
      <c r="K42" s="841"/>
      <c r="L42" s="841"/>
      <c r="M42" s="841"/>
    </row>
    <row r="43" spans="1:13" ht="24.75" customHeight="1">
      <c r="A43" s="5" t="s">
        <v>15</v>
      </c>
      <c r="B43" s="418" t="s">
        <v>370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</row>
    <row r="44" ht="24.75" customHeight="1">
      <c r="A44" s="5" t="s">
        <v>171</v>
      </c>
    </row>
    <row r="45" spans="2:14" ht="24.75" customHeight="1">
      <c r="B45" s="5" t="s">
        <v>247</v>
      </c>
      <c r="E45" s="833" t="s">
        <v>250</v>
      </c>
      <c r="F45" s="833"/>
      <c r="G45" s="833"/>
      <c r="H45" s="833"/>
      <c r="I45" s="833"/>
      <c r="J45" s="833"/>
      <c r="K45" s="833"/>
      <c r="L45" s="833"/>
      <c r="N45" s="226" t="s">
        <v>193</v>
      </c>
    </row>
    <row r="46" spans="2:14" ht="24.75" customHeight="1">
      <c r="B46" s="5" t="s">
        <v>328</v>
      </c>
      <c r="N46" s="226" t="s">
        <v>271</v>
      </c>
    </row>
    <row r="47" spans="5:8" ht="24.75" customHeight="1">
      <c r="E47" s="833" t="s">
        <v>248</v>
      </c>
      <c r="F47" s="833"/>
      <c r="G47" s="833"/>
      <c r="H47" s="833"/>
    </row>
    <row r="48" ht="24.75" customHeight="1"/>
    <row r="49" ht="24.75" customHeight="1"/>
    <row r="50" ht="24.75" customHeight="1"/>
    <row r="51" ht="24.75" customHeight="1"/>
  </sheetData>
  <mergeCells count="25">
    <mergeCell ref="N16:O16"/>
    <mergeCell ref="N5:O5"/>
    <mergeCell ref="F18:M18"/>
    <mergeCell ref="N18:O18"/>
    <mergeCell ref="N13:O13"/>
    <mergeCell ref="N17:O17"/>
    <mergeCell ref="N6:O6"/>
    <mergeCell ref="B18:E18"/>
    <mergeCell ref="F12:M12"/>
    <mergeCell ref="D24:M24"/>
    <mergeCell ref="D25:M25"/>
    <mergeCell ref="A1:D1"/>
    <mergeCell ref="C15:E15"/>
    <mergeCell ref="F16:L16"/>
    <mergeCell ref="F8:M8"/>
    <mergeCell ref="F13:M13"/>
    <mergeCell ref="F15:M15"/>
    <mergeCell ref="D26:M26"/>
    <mergeCell ref="N30:P30"/>
    <mergeCell ref="E45:L45"/>
    <mergeCell ref="E47:H47"/>
    <mergeCell ref="N27:O27"/>
    <mergeCell ref="N28:O28"/>
    <mergeCell ref="B41:M41"/>
    <mergeCell ref="B42:M42"/>
  </mergeCells>
  <printOptions/>
  <pageMargins left="0" right="0" top="0.984251968503937" bottom="0.984251968503937" header="0.5118110236220472" footer="0.5118110236220472"/>
  <pageSetup horizontalDpi="600" verticalDpi="600" orientation="landscape" paperSize="9" scale="89" r:id="rId1"/>
  <rowBreaks count="2" manualBreakCount="2">
    <brk id="20" max="14" man="1"/>
    <brk id="3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selection activeCell="L9" sqref="L9"/>
    </sheetView>
  </sheetViews>
  <sheetFormatPr defaultColWidth="9.00390625" defaultRowHeight="12.75"/>
  <cols>
    <col min="1" max="1" width="8.75390625" style="0" customWidth="1"/>
    <col min="2" max="2" width="26.375" style="0" customWidth="1"/>
    <col min="5" max="5" width="5.875" style="0" customWidth="1"/>
    <col min="12" max="12" width="24.375" style="411" customWidth="1"/>
    <col min="13" max="13" width="21.875" style="0" customWidth="1"/>
  </cols>
  <sheetData>
    <row r="1" spans="1:6" ht="13.5" thickBot="1">
      <c r="A1" s="882" t="s">
        <v>283</v>
      </c>
      <c r="B1" s="882"/>
      <c r="C1" s="882"/>
      <c r="D1" s="882"/>
      <c r="E1" s="922" t="s">
        <v>336</v>
      </c>
      <c r="F1" s="922"/>
    </row>
    <row r="2" spans="1:12" ht="25.5" thickBot="1" thickTop="1">
      <c r="A2" s="883"/>
      <c r="B2" s="884"/>
      <c r="C2" s="341" t="s">
        <v>284</v>
      </c>
      <c r="D2" s="885" t="s">
        <v>285</v>
      </c>
      <c r="E2" s="923"/>
      <c r="F2" s="343" t="s">
        <v>286</v>
      </c>
      <c r="H2" s="928" t="s">
        <v>378</v>
      </c>
      <c r="I2" s="928"/>
      <c r="J2" s="928"/>
      <c r="K2" s="928"/>
      <c r="L2" s="928"/>
    </row>
    <row r="3" spans="1:12" ht="13.5" customHeight="1" thickBot="1">
      <c r="A3" s="874" t="s">
        <v>287</v>
      </c>
      <c r="B3" s="875"/>
      <c r="C3" s="344">
        <v>1</v>
      </c>
      <c r="D3" s="874">
        <v>2</v>
      </c>
      <c r="E3" s="875"/>
      <c r="F3" s="345">
        <v>3</v>
      </c>
      <c r="H3" s="928"/>
      <c r="I3" s="928"/>
      <c r="J3" s="928"/>
      <c r="K3" s="928"/>
      <c r="L3" s="928"/>
    </row>
    <row r="4" spans="1:12" ht="19.5" customHeight="1" thickBot="1" thickTop="1">
      <c r="A4" s="924" t="s">
        <v>208</v>
      </c>
      <c r="B4" s="925"/>
      <c r="C4" s="346">
        <v>101</v>
      </c>
      <c r="D4" s="926">
        <f>D5+D6</f>
        <v>706313</v>
      </c>
      <c r="E4" s="927"/>
      <c r="F4" s="397">
        <f>F5+F6</f>
        <v>17735</v>
      </c>
      <c r="H4" s="928"/>
      <c r="I4" s="928"/>
      <c r="J4" s="928"/>
      <c r="K4" s="928"/>
      <c r="L4" s="928"/>
    </row>
    <row r="5" spans="1:12" ht="19.5" customHeight="1" thickBot="1">
      <c r="A5" s="903" t="s">
        <v>211</v>
      </c>
      <c r="B5" s="347" t="s">
        <v>209</v>
      </c>
      <c r="C5" s="348">
        <v>102</v>
      </c>
      <c r="D5" s="910">
        <f>'TAB III'!F38+'TAB III'!I52</f>
        <v>699247</v>
      </c>
      <c r="E5" s="919"/>
      <c r="F5" s="396">
        <f>'TAB III'!C38+'TAB III'!D38+'TAB III'!E52</f>
        <v>16626</v>
      </c>
      <c r="H5" s="869" t="s">
        <v>326</v>
      </c>
      <c r="I5" s="869"/>
      <c r="J5" s="869"/>
      <c r="K5" s="869"/>
      <c r="L5" s="869"/>
    </row>
    <row r="6" spans="1:6" ht="19.5" customHeight="1" thickBot="1">
      <c r="A6" s="909"/>
      <c r="B6" s="347" t="s">
        <v>210</v>
      </c>
      <c r="C6" s="349">
        <v>106</v>
      </c>
      <c r="D6" s="910">
        <f>'TAB III'!D70</f>
        <v>7066</v>
      </c>
      <c r="E6" s="919"/>
      <c r="F6" s="395">
        <f>'TAB III'!B70</f>
        <v>1109</v>
      </c>
    </row>
    <row r="7" spans="1:6" ht="19.5" customHeight="1" thickBot="1">
      <c r="A7" s="870" t="s">
        <v>212</v>
      </c>
      <c r="B7" s="871"/>
      <c r="C7" s="351">
        <v>107</v>
      </c>
      <c r="D7" s="910">
        <f>'TAB III'!E38</f>
        <v>6299</v>
      </c>
      <c r="E7" s="919"/>
      <c r="F7" s="352" t="s">
        <v>215</v>
      </c>
    </row>
    <row r="8" spans="1:6" ht="19.5" customHeight="1" thickBot="1">
      <c r="A8" s="870" t="s">
        <v>213</v>
      </c>
      <c r="B8" s="871"/>
      <c r="C8" s="349">
        <v>108</v>
      </c>
      <c r="D8" s="910">
        <f>'TAB III'!E52</f>
        <v>1227</v>
      </c>
      <c r="E8" s="919"/>
      <c r="F8" s="353" t="s">
        <v>215</v>
      </c>
    </row>
    <row r="9" spans="1:12" ht="19.5" customHeight="1" thickBot="1">
      <c r="A9" s="864" t="s">
        <v>214</v>
      </c>
      <c r="B9" s="865"/>
      <c r="C9" s="354">
        <v>109</v>
      </c>
      <c r="D9" s="866">
        <v>1288</v>
      </c>
      <c r="E9" s="920"/>
      <c r="F9" s="355" t="s">
        <v>215</v>
      </c>
      <c r="L9" s="411">
        <v>695921</v>
      </c>
    </row>
    <row r="10" ht="13.5" thickTop="1">
      <c r="L10" s="411">
        <v>16691</v>
      </c>
    </row>
    <row r="11" ht="12.75">
      <c r="L11" s="411">
        <v>-6299</v>
      </c>
    </row>
    <row r="12" spans="1:5" ht="15.75" customHeight="1" thickBot="1">
      <c r="A12" s="882" t="s">
        <v>288</v>
      </c>
      <c r="B12" s="882"/>
      <c r="C12" s="882"/>
      <c r="D12" s="882" t="s">
        <v>15</v>
      </c>
      <c r="E12" s="882"/>
    </row>
    <row r="13" spans="1:12" ht="14.25" thickBot="1" thickTop="1">
      <c r="A13" s="883"/>
      <c r="B13" s="884"/>
      <c r="C13" s="356" t="s">
        <v>289</v>
      </c>
      <c r="D13" s="885" t="s">
        <v>290</v>
      </c>
      <c r="E13" s="886"/>
      <c r="L13" s="411">
        <f>SUM(L9:L12)</f>
        <v>706313</v>
      </c>
    </row>
    <row r="14" spans="1:13" ht="13.5" thickBot="1">
      <c r="A14" s="874" t="s">
        <v>287</v>
      </c>
      <c r="B14" s="875"/>
      <c r="C14" s="358">
        <v>1</v>
      </c>
      <c r="D14" s="874">
        <v>2</v>
      </c>
      <c r="E14" s="876"/>
      <c r="M14" s="411"/>
    </row>
    <row r="15" spans="1:5" ht="19.5" customHeight="1" thickBot="1" thickTop="1">
      <c r="A15" s="915" t="s">
        <v>291</v>
      </c>
      <c r="B15" s="916"/>
      <c r="C15" s="359">
        <v>201</v>
      </c>
      <c r="D15" s="917">
        <f>'TAB IV'!B30</f>
        <v>27094</v>
      </c>
      <c r="E15" s="918"/>
    </row>
    <row r="16" spans="1:5" ht="13.5" thickTop="1">
      <c r="A16" s="360"/>
      <c r="B16" s="868"/>
      <c r="C16" s="868"/>
      <c r="D16" s="868"/>
      <c r="E16" s="868"/>
    </row>
    <row r="17" ht="20.25" customHeight="1"/>
    <row r="18" spans="1:5" ht="13.5" customHeight="1" thickBot="1">
      <c r="A18" s="882" t="s">
        <v>292</v>
      </c>
      <c r="B18" s="882"/>
      <c r="C18" s="882"/>
      <c r="D18" s="882" t="s">
        <v>15</v>
      </c>
      <c r="E18" s="882"/>
    </row>
    <row r="19" spans="1:5" ht="14.25" thickBot="1" thickTop="1">
      <c r="A19" s="883"/>
      <c r="B19" s="884"/>
      <c r="C19" s="361" t="s">
        <v>284</v>
      </c>
      <c r="D19" s="885" t="s">
        <v>290</v>
      </c>
      <c r="E19" s="886"/>
    </row>
    <row r="20" spans="1:5" ht="13.5" thickBot="1">
      <c r="A20" s="874" t="s">
        <v>287</v>
      </c>
      <c r="B20" s="875"/>
      <c r="C20" s="344">
        <v>1</v>
      </c>
      <c r="D20" s="874">
        <v>2</v>
      </c>
      <c r="E20" s="876"/>
    </row>
    <row r="21" spans="1:5" ht="19.5" customHeight="1" thickBot="1" thickTop="1">
      <c r="A21" s="911" t="s">
        <v>293</v>
      </c>
      <c r="B21" s="912"/>
      <c r="C21" s="346">
        <v>301</v>
      </c>
      <c r="D21" s="913">
        <f>'TAB IV'!B50</f>
        <v>232646</v>
      </c>
      <c r="E21" s="914"/>
    </row>
    <row r="22" spans="1:5" ht="19.5" customHeight="1" thickBot="1">
      <c r="A22" s="870" t="s">
        <v>294</v>
      </c>
      <c r="B22" s="871"/>
      <c r="C22" s="362">
        <v>304</v>
      </c>
      <c r="D22" s="906">
        <f>D23+D24</f>
        <v>4321</v>
      </c>
      <c r="E22" s="907"/>
    </row>
    <row r="23" spans="1:5" ht="19.5" customHeight="1" thickBot="1">
      <c r="A23" s="903" t="s">
        <v>211</v>
      </c>
      <c r="B23" s="363" t="s">
        <v>295</v>
      </c>
      <c r="C23" s="364">
        <v>305</v>
      </c>
      <c r="D23" s="910">
        <f>'TAB IV'!E14</f>
        <v>3193</v>
      </c>
      <c r="E23" s="873"/>
    </row>
    <row r="24" spans="1:5" ht="19.5" customHeight="1" thickBot="1">
      <c r="A24" s="909"/>
      <c r="B24" s="363" t="s">
        <v>296</v>
      </c>
      <c r="C24" s="364">
        <v>306</v>
      </c>
      <c r="D24" s="910">
        <f>'TAB IV'!D14</f>
        <v>1128</v>
      </c>
      <c r="E24" s="873"/>
    </row>
    <row r="25" spans="1:5" ht="19.5" customHeight="1" thickBot="1">
      <c r="A25" s="870" t="s">
        <v>297</v>
      </c>
      <c r="B25" s="871"/>
      <c r="C25" s="364">
        <v>307</v>
      </c>
      <c r="D25" s="906">
        <f>D27</f>
        <v>1071</v>
      </c>
      <c r="E25" s="907"/>
    </row>
    <row r="26" spans="1:5" ht="19.5" customHeight="1" thickBot="1">
      <c r="A26" s="903" t="s">
        <v>211</v>
      </c>
      <c r="B26" s="363" t="s">
        <v>295</v>
      </c>
      <c r="C26" s="364">
        <v>308</v>
      </c>
      <c r="D26" s="872">
        <v>0</v>
      </c>
      <c r="E26" s="873"/>
    </row>
    <row r="27" spans="1:5" ht="19.5" customHeight="1" thickBot="1">
      <c r="A27" s="905"/>
      <c r="B27" s="363" t="s">
        <v>296</v>
      </c>
      <c r="C27" s="365">
        <v>309</v>
      </c>
      <c r="D27" s="908">
        <f>'TAB IV'!F14</f>
        <v>1071</v>
      </c>
      <c r="E27" s="867"/>
    </row>
    <row r="28" spans="1:5" ht="13.5" thickTop="1">
      <c r="A28" s="367"/>
      <c r="B28" s="368"/>
      <c r="C28" s="367"/>
      <c r="D28" s="369"/>
      <c r="E28" s="369"/>
    </row>
    <row r="30" spans="1:4" ht="18.75" customHeight="1" thickBot="1">
      <c r="A30" s="882" t="s">
        <v>298</v>
      </c>
      <c r="B30" s="882"/>
      <c r="C30" s="882" t="s">
        <v>15</v>
      </c>
      <c r="D30" s="882"/>
    </row>
    <row r="31" spans="1:4" ht="14.25" thickBot="1" thickTop="1">
      <c r="A31" s="892"/>
      <c r="B31" s="898"/>
      <c r="C31" s="356" t="s">
        <v>284</v>
      </c>
      <c r="D31" s="357" t="s">
        <v>290</v>
      </c>
    </row>
    <row r="32" spans="1:4" ht="13.5" thickBot="1">
      <c r="A32" s="874" t="s">
        <v>287</v>
      </c>
      <c r="B32" s="876"/>
      <c r="C32" s="345">
        <v>1</v>
      </c>
      <c r="D32" s="358">
        <v>2</v>
      </c>
    </row>
    <row r="33" spans="1:4" ht="19.5" customHeight="1" thickBot="1" thickTop="1">
      <c r="A33" s="877" t="s">
        <v>299</v>
      </c>
      <c r="B33" s="929"/>
      <c r="C33" s="370">
        <v>401</v>
      </c>
      <c r="D33" s="398">
        <f>'TAB IV'!B14</f>
        <v>231</v>
      </c>
    </row>
    <row r="34" spans="1:4" ht="19.5" customHeight="1" thickBot="1">
      <c r="A34" s="870" t="s">
        <v>300</v>
      </c>
      <c r="B34" s="921"/>
      <c r="C34" s="349">
        <v>405</v>
      </c>
      <c r="D34" s="350">
        <v>0</v>
      </c>
    </row>
    <row r="35" spans="1:4" ht="19.5" customHeight="1" thickBot="1">
      <c r="A35" s="870" t="s">
        <v>301</v>
      </c>
      <c r="B35" s="921"/>
      <c r="C35" s="349">
        <v>406</v>
      </c>
      <c r="D35" s="372">
        <v>0</v>
      </c>
    </row>
    <row r="36" spans="1:4" ht="19.5" customHeight="1" thickBot="1">
      <c r="A36" s="870" t="s">
        <v>302</v>
      </c>
      <c r="B36" s="921"/>
      <c r="C36" s="349">
        <v>408</v>
      </c>
      <c r="D36" s="372">
        <f>'TAB I'!F30</f>
        <v>1737</v>
      </c>
    </row>
    <row r="37" spans="1:4" ht="19.5" customHeight="1" thickBot="1">
      <c r="A37" s="864" t="s">
        <v>303</v>
      </c>
      <c r="B37" s="902"/>
      <c r="C37" s="373">
        <v>409</v>
      </c>
      <c r="D37" s="366">
        <v>1</v>
      </c>
    </row>
    <row r="38" ht="13.5" thickTop="1"/>
    <row r="40" spans="1:5" ht="13.5" customHeight="1" thickBot="1">
      <c r="A40" s="882" t="s">
        <v>304</v>
      </c>
      <c r="B40" s="882"/>
      <c r="C40" s="882"/>
      <c r="D40" s="882" t="s">
        <v>349</v>
      </c>
      <c r="E40" s="882"/>
    </row>
    <row r="41" spans="1:5" ht="37.5" thickBot="1" thickTop="1">
      <c r="A41" s="892"/>
      <c r="B41" s="894"/>
      <c r="C41" s="356" t="s">
        <v>284</v>
      </c>
      <c r="D41" s="342" t="s">
        <v>305</v>
      </c>
      <c r="E41" s="357" t="s">
        <v>306</v>
      </c>
    </row>
    <row r="42" spans="1:5" ht="13.5" thickBot="1">
      <c r="A42" s="874" t="s">
        <v>287</v>
      </c>
      <c r="B42" s="875"/>
      <c r="C42" s="345">
        <v>1</v>
      </c>
      <c r="D42" s="374">
        <v>2</v>
      </c>
      <c r="E42" s="345">
        <v>3</v>
      </c>
    </row>
    <row r="43" spans="1:5" ht="19.5" customHeight="1" thickBot="1" thickTop="1">
      <c r="A43" s="877" t="s">
        <v>307</v>
      </c>
      <c r="B43" s="878"/>
      <c r="C43" s="375">
        <v>501</v>
      </c>
      <c r="D43" s="400">
        <f>'TAB I'!J15</f>
        <v>74.75</v>
      </c>
      <c r="E43" s="403">
        <f>'TAB I'!J15</f>
        <v>74.75</v>
      </c>
    </row>
    <row r="44" spans="1:5" ht="19.5" customHeight="1" thickBot="1">
      <c r="A44" s="903" t="s">
        <v>308</v>
      </c>
      <c r="B44" s="378" t="s">
        <v>309</v>
      </c>
      <c r="C44" s="379">
        <v>502</v>
      </c>
      <c r="D44" s="401">
        <f>'TAB I'!B15+'TAB I'!C15+'TAB I'!D15</f>
        <v>29</v>
      </c>
      <c r="E44" s="404">
        <f>D44</f>
        <v>29</v>
      </c>
    </row>
    <row r="45" spans="1:6" ht="19.5" customHeight="1" thickBot="1">
      <c r="A45" s="904"/>
      <c r="B45" s="378" t="s">
        <v>310</v>
      </c>
      <c r="C45" s="379">
        <v>503</v>
      </c>
      <c r="D45" s="401">
        <f>'TAB I'!B15</f>
        <v>8</v>
      </c>
      <c r="E45" s="404">
        <f>D45</f>
        <v>8</v>
      </c>
      <c r="F45" s="399"/>
    </row>
    <row r="46" spans="1:5" ht="19.5" customHeight="1" thickBot="1">
      <c r="A46" s="904"/>
      <c r="B46" s="378" t="s">
        <v>311</v>
      </c>
      <c r="C46" s="379">
        <v>504</v>
      </c>
      <c r="D46" s="401">
        <f>'TAB I'!E15+'TAB I'!F15+'TAB I'!G15</f>
        <v>42</v>
      </c>
      <c r="E46" s="404">
        <f>D46</f>
        <v>42</v>
      </c>
    </row>
    <row r="47" spans="1:5" ht="19.5" customHeight="1" thickBot="1">
      <c r="A47" s="905"/>
      <c r="B47" s="378" t="s">
        <v>310</v>
      </c>
      <c r="C47" s="354">
        <v>505</v>
      </c>
      <c r="D47" s="402">
        <f>'TAB I'!F15</f>
        <v>19</v>
      </c>
      <c r="E47" s="405">
        <f>D47</f>
        <v>19</v>
      </c>
    </row>
    <row r="48" ht="13.5" thickTop="1">
      <c r="E48" s="653"/>
    </row>
    <row r="50" spans="1:4" ht="13.5" customHeight="1" thickBot="1">
      <c r="A50" s="882" t="s">
        <v>312</v>
      </c>
      <c r="B50" s="882"/>
      <c r="C50" s="882" t="s">
        <v>357</v>
      </c>
      <c r="D50" s="882"/>
    </row>
    <row r="51" spans="1:4" ht="14.25" thickBot="1" thickTop="1">
      <c r="A51" s="892"/>
      <c r="B51" s="898"/>
      <c r="C51" s="356" t="s">
        <v>284</v>
      </c>
      <c r="D51" s="357" t="s">
        <v>290</v>
      </c>
    </row>
    <row r="52" spans="1:12" ht="19.5" customHeight="1" thickBot="1">
      <c r="A52" s="874" t="s">
        <v>287</v>
      </c>
      <c r="B52" s="876"/>
      <c r="C52" s="345">
        <v>1</v>
      </c>
      <c r="D52" s="345">
        <v>2</v>
      </c>
      <c r="L52" s="411">
        <v>13250</v>
      </c>
    </row>
    <row r="53" spans="1:12" ht="19.5" customHeight="1" thickBot="1" thickTop="1">
      <c r="A53" s="877" t="s">
        <v>313</v>
      </c>
      <c r="B53" s="899"/>
      <c r="C53" s="351">
        <v>601</v>
      </c>
      <c r="D53" s="406">
        <f>'TAB IV'!H14</f>
        <v>781</v>
      </c>
      <c r="L53" s="411">
        <v>17835</v>
      </c>
    </row>
    <row r="54" spans="1:12" ht="19.5" customHeight="1" thickBot="1">
      <c r="A54" s="870" t="s">
        <v>314</v>
      </c>
      <c r="B54" s="900"/>
      <c r="C54" s="349">
        <v>602</v>
      </c>
      <c r="D54" s="395">
        <f>'TAB II.'!N16+'TAB II.'!B34+'TAB II.'!O30</f>
        <v>8256474.040000001</v>
      </c>
      <c r="L54" s="411">
        <v>15630</v>
      </c>
    </row>
    <row r="55" spans="1:12" ht="19.5" customHeight="1" thickBot="1">
      <c r="A55" s="864" t="s">
        <v>315</v>
      </c>
      <c r="B55" s="901"/>
      <c r="C55" s="354">
        <v>604</v>
      </c>
      <c r="D55" s="383">
        <v>152980</v>
      </c>
      <c r="L55" s="411">
        <v>1200</v>
      </c>
    </row>
    <row r="56" ht="13.5" thickTop="1">
      <c r="L56" s="411">
        <v>3071</v>
      </c>
    </row>
    <row r="57" ht="12.75">
      <c r="L57" s="411">
        <v>102000</v>
      </c>
    </row>
    <row r="58" spans="1:12" ht="13.5" customHeight="1" thickBot="1">
      <c r="A58" s="882" t="s">
        <v>316</v>
      </c>
      <c r="B58" s="882"/>
      <c r="C58" s="882"/>
      <c r="D58" s="882" t="s">
        <v>12</v>
      </c>
      <c r="E58" s="882"/>
      <c r="F58" s="360"/>
      <c r="L58" s="411">
        <f>SUM(L52:L57)</f>
        <v>152986</v>
      </c>
    </row>
    <row r="59" spans="1:6" ht="14.25" thickBot="1" thickTop="1">
      <c r="A59" s="892"/>
      <c r="B59" s="893"/>
      <c r="C59" s="894"/>
      <c r="D59" s="356" t="s">
        <v>284</v>
      </c>
      <c r="E59" s="357" t="s">
        <v>290</v>
      </c>
      <c r="F59" s="385"/>
    </row>
    <row r="60" spans="1:6" ht="13.5" thickBot="1">
      <c r="A60" s="874" t="s">
        <v>287</v>
      </c>
      <c r="B60" s="895"/>
      <c r="C60" s="875"/>
      <c r="D60" s="345">
        <v>1</v>
      </c>
      <c r="E60" s="345">
        <v>3</v>
      </c>
      <c r="F60" s="385"/>
    </row>
    <row r="61" spans="1:6" ht="19.5" customHeight="1" thickBot="1" thickTop="1">
      <c r="A61" s="896" t="s">
        <v>317</v>
      </c>
      <c r="B61" s="897"/>
      <c r="C61" s="897"/>
      <c r="D61" s="386">
        <v>710</v>
      </c>
      <c r="E61" s="407">
        <f>'TAB III'!F70</f>
        <v>4</v>
      </c>
      <c r="F61" s="385"/>
    </row>
    <row r="62" spans="1:6" ht="19.5" customHeight="1" thickBot="1">
      <c r="A62" s="887" t="s">
        <v>318</v>
      </c>
      <c r="B62" s="888"/>
      <c r="C62" s="888"/>
      <c r="D62" s="387">
        <v>712</v>
      </c>
      <c r="E62" s="408">
        <v>35320</v>
      </c>
      <c r="F62" s="385"/>
    </row>
    <row r="63" spans="1:6" ht="19.5" customHeight="1" thickBot="1">
      <c r="A63" s="889" t="s">
        <v>308</v>
      </c>
      <c r="B63" s="888" t="s">
        <v>319</v>
      </c>
      <c r="C63" s="888"/>
      <c r="D63" s="387">
        <v>714</v>
      </c>
      <c r="E63" s="408">
        <v>320</v>
      </c>
      <c r="F63" s="389"/>
    </row>
    <row r="64" spans="1:6" ht="19.5" customHeight="1" thickBot="1">
      <c r="A64" s="890"/>
      <c r="B64" s="891" t="s">
        <v>320</v>
      </c>
      <c r="C64" s="891"/>
      <c r="D64" s="390">
        <v>715</v>
      </c>
      <c r="E64" s="410">
        <v>35000</v>
      </c>
      <c r="F64" s="389"/>
    </row>
    <row r="65" spans="1:6" ht="13.5" thickTop="1">
      <c r="A65" s="392"/>
      <c r="B65" s="392"/>
      <c r="C65" s="368"/>
      <c r="D65" s="367"/>
      <c r="E65" s="393"/>
      <c r="F65" s="394"/>
    </row>
    <row r="66" spans="1:6" ht="12.75">
      <c r="A66" s="360"/>
      <c r="B66" s="881"/>
      <c r="C66" s="881"/>
      <c r="D66" s="881"/>
      <c r="E66" s="881"/>
      <c r="F66" s="881"/>
    </row>
    <row r="67" spans="1:6" ht="13.5" thickBot="1">
      <c r="A67" s="882" t="s">
        <v>321</v>
      </c>
      <c r="B67" s="882"/>
      <c r="C67" s="882"/>
      <c r="D67" s="882"/>
      <c r="E67" s="340"/>
      <c r="F67" s="385"/>
    </row>
    <row r="68" spans="1:5" ht="14.25" thickBot="1" thickTop="1">
      <c r="A68" s="883"/>
      <c r="B68" s="884"/>
      <c r="C68" s="356" t="s">
        <v>289</v>
      </c>
      <c r="D68" s="885" t="s">
        <v>290</v>
      </c>
      <c r="E68" s="886"/>
    </row>
    <row r="69" spans="1:5" ht="13.5" thickBot="1">
      <c r="A69" s="874" t="s">
        <v>287</v>
      </c>
      <c r="B69" s="875"/>
      <c r="C69" s="345">
        <v>1</v>
      </c>
      <c r="D69" s="874">
        <v>2</v>
      </c>
      <c r="E69" s="876"/>
    </row>
    <row r="70" spans="1:5" ht="19.5" customHeight="1" thickBot="1" thickTop="1">
      <c r="A70" s="877" t="s">
        <v>322</v>
      </c>
      <c r="B70" s="878"/>
      <c r="C70" s="351">
        <v>801</v>
      </c>
      <c r="D70" s="879">
        <v>1</v>
      </c>
      <c r="E70" s="880"/>
    </row>
    <row r="71" spans="1:5" ht="19.5" customHeight="1" thickBot="1">
      <c r="A71" s="870" t="s">
        <v>323</v>
      </c>
      <c r="B71" s="871"/>
      <c r="C71" s="348">
        <v>802</v>
      </c>
      <c r="D71" s="872" t="s">
        <v>356</v>
      </c>
      <c r="E71" s="873"/>
    </row>
    <row r="72" spans="1:5" ht="19.5" customHeight="1" thickBot="1">
      <c r="A72" s="870" t="s">
        <v>324</v>
      </c>
      <c r="B72" s="871"/>
      <c r="C72" s="349">
        <v>803</v>
      </c>
      <c r="D72" s="872" t="s">
        <v>356</v>
      </c>
      <c r="E72" s="873"/>
    </row>
    <row r="73" spans="1:5" ht="19.5" customHeight="1" thickBot="1">
      <c r="A73" s="864" t="s">
        <v>325</v>
      </c>
      <c r="B73" s="865"/>
      <c r="C73" s="354">
        <v>804</v>
      </c>
      <c r="D73" s="866" t="s">
        <v>356</v>
      </c>
      <c r="E73" s="867"/>
    </row>
    <row r="74" spans="1:5" ht="13.5" thickTop="1">
      <c r="A74" s="360"/>
      <c r="B74" s="868"/>
      <c r="C74" s="868"/>
      <c r="D74" s="868"/>
      <c r="E74" s="868"/>
    </row>
  </sheetData>
  <mergeCells count="92">
    <mergeCell ref="H2:L4"/>
    <mergeCell ref="A30:B30"/>
    <mergeCell ref="C30:D30"/>
    <mergeCell ref="A40:C40"/>
    <mergeCell ref="D40:E40"/>
    <mergeCell ref="A31:B31"/>
    <mergeCell ref="A32:B32"/>
    <mergeCell ref="A33:B33"/>
    <mergeCell ref="A34:B34"/>
    <mergeCell ref="A35:B35"/>
    <mergeCell ref="A36:B36"/>
    <mergeCell ref="A1:D1"/>
    <mergeCell ref="E1:F1"/>
    <mergeCell ref="A2:B2"/>
    <mergeCell ref="D2:E2"/>
    <mergeCell ref="D3:E3"/>
    <mergeCell ref="A4:B4"/>
    <mergeCell ref="D4:E4"/>
    <mergeCell ref="D5:E5"/>
    <mergeCell ref="A5:A6"/>
    <mergeCell ref="A3:B3"/>
    <mergeCell ref="D6:E6"/>
    <mergeCell ref="A7:B7"/>
    <mergeCell ref="D7:E7"/>
    <mergeCell ref="A8:B8"/>
    <mergeCell ref="D8:E8"/>
    <mergeCell ref="D9:E9"/>
    <mergeCell ref="A13:B13"/>
    <mergeCell ref="D13:E13"/>
    <mergeCell ref="A9:B9"/>
    <mergeCell ref="A12:C12"/>
    <mergeCell ref="D12:E12"/>
    <mergeCell ref="A14:B14"/>
    <mergeCell ref="D14:E14"/>
    <mergeCell ref="A15:B15"/>
    <mergeCell ref="D15:E15"/>
    <mergeCell ref="B16:E16"/>
    <mergeCell ref="A19:B19"/>
    <mergeCell ref="D19:E19"/>
    <mergeCell ref="A18:C18"/>
    <mergeCell ref="D18:E18"/>
    <mergeCell ref="A20:B20"/>
    <mergeCell ref="D20:E20"/>
    <mergeCell ref="A21:B21"/>
    <mergeCell ref="D21:E21"/>
    <mergeCell ref="A22:B22"/>
    <mergeCell ref="D22:E22"/>
    <mergeCell ref="A23:A24"/>
    <mergeCell ref="D23:E23"/>
    <mergeCell ref="D24:E24"/>
    <mergeCell ref="A25:B25"/>
    <mergeCell ref="D25:E25"/>
    <mergeCell ref="A26:A27"/>
    <mergeCell ref="D26:E26"/>
    <mergeCell ref="D27:E27"/>
    <mergeCell ref="A37:B37"/>
    <mergeCell ref="A50:B50"/>
    <mergeCell ref="C50:D50"/>
    <mergeCell ref="A41:B41"/>
    <mergeCell ref="A42:B42"/>
    <mergeCell ref="A43:B43"/>
    <mergeCell ref="A44:A47"/>
    <mergeCell ref="A51:B51"/>
    <mergeCell ref="A52:B52"/>
    <mergeCell ref="A53:B53"/>
    <mergeCell ref="A58:C58"/>
    <mergeCell ref="A54:B54"/>
    <mergeCell ref="A55:B55"/>
    <mergeCell ref="A59:C59"/>
    <mergeCell ref="D58:E58"/>
    <mergeCell ref="A60:C60"/>
    <mergeCell ref="A61:C61"/>
    <mergeCell ref="A62:C62"/>
    <mergeCell ref="A63:A64"/>
    <mergeCell ref="B63:C63"/>
    <mergeCell ref="B64:C64"/>
    <mergeCell ref="A70:B70"/>
    <mergeCell ref="D70:E70"/>
    <mergeCell ref="B66:F66"/>
    <mergeCell ref="A67:D67"/>
    <mergeCell ref="A68:B68"/>
    <mergeCell ref="D68:E68"/>
    <mergeCell ref="A73:B73"/>
    <mergeCell ref="D73:E73"/>
    <mergeCell ref="B74:E74"/>
    <mergeCell ref="H5:L5"/>
    <mergeCell ref="A71:B71"/>
    <mergeCell ref="D71:E71"/>
    <mergeCell ref="A72:B72"/>
    <mergeCell ref="D72:E72"/>
    <mergeCell ref="A69:B69"/>
    <mergeCell ref="D69:E69"/>
  </mergeCells>
  <printOptions/>
  <pageMargins left="0" right="0" top="0.984251968503937" bottom="0.984251968503937" header="0.5118110236220472" footer="0.5118110236220472"/>
  <pageSetup horizontalDpi="600" verticalDpi="600" orientation="landscape" paperSize="9" scale="93" r:id="rId1"/>
  <rowBreaks count="2" manualBreakCount="2">
    <brk id="27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CVT</dc:creator>
  <cp:keywords/>
  <dc:description/>
  <cp:lastModifiedBy>OAK</cp:lastModifiedBy>
  <cp:lastPrinted>2009-01-15T07:47:05Z</cp:lastPrinted>
  <dcterms:created xsi:type="dcterms:W3CDTF">1999-02-11T07:52:06Z</dcterms:created>
  <dcterms:modified xsi:type="dcterms:W3CDTF">2009-07-13T06:16:11Z</dcterms:modified>
  <cp:category/>
  <cp:version/>
  <cp:contentType/>
  <cp:contentStatus/>
</cp:coreProperties>
</file>